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SO 000.2" sheetId="2" r:id="rId2"/>
    <sheet name="SO 102" sheetId="3" r:id="rId3"/>
    <sheet name="SO 150.2" sheetId="4" r:id="rId4"/>
  </sheets>
  <definedNames/>
  <calcPr/>
  <webPublishing/>
</workbook>
</file>

<file path=xl/sharedStrings.xml><?xml version="1.0" encoding="utf-8"?>
<sst xmlns="http://schemas.openxmlformats.org/spreadsheetml/2006/main" count="1243" uniqueCount="460">
  <si>
    <t>Firma: ÚDRŽBA SILNIC Královéhradeckého kraje a.s.</t>
  </si>
  <si>
    <t>Rekapitulace ceny</t>
  </si>
  <si>
    <t>Stavba: 33148a - III/28431 Holovousy_neoceněný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</si>
  <si>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</si>
  <si>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</si>
  <si>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</si>
  <si>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</si>
  <si>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</si>
  <si>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</si>
  <si>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</si>
  <si>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</si>
  <si>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</si>
  <si>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</si>
  <si>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</si>
  <si>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</si>
  <si>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33148a</t>
  </si>
  <si>
    <t>III/28431 Holovousy_neoceněný</t>
  </si>
  <si>
    <t>O</t>
  </si>
  <si>
    <t>Rozpočet:</t>
  </si>
  <si>
    <t>0,00</t>
  </si>
  <si>
    <t>21,00</t>
  </si>
  <si>
    <t>3</t>
  </si>
  <si>
    <t>5</t>
  </si>
  <si>
    <t>2</t>
  </si>
  <si>
    <t>SO 000.2</t>
  </si>
  <si>
    <t>Všeobecné a ostatní náklady (III/28431)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</si>
  <si>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</si>
  <si>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</si>
  <si>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</si>
  <si>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</si>
  <si>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</si>
  <si>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</si>
  <si>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</si>
  <si>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</si>
  <si>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</si>
  <si>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</si>
  <si>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</si>
  <si>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</si>
  <si>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</si>
  <si>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</si>
  <si>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</si>
  <si>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</si>
  <si>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</si>
  <si>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</si>
  <si>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</si>
  <si>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</si>
  <si>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</si>
  <si>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</si>
  <si>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</si>
  <si>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</si>
  <si>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 
Délka stavby pro SO 102 je 0,754 km.  
PEVNÁ CENA</t>
  </si>
  <si>
    <t>VV</t>
  </si>
  <si>
    <t>Vytýčení stávajících inženýrských sítí a jejich zajištění pro všechny stavební objekty vč. Případných sond pro zajištění polohy sítí  
1=1,000 [A]</t>
  </si>
  <si>
    <t>TS</t>
  </si>
  <si>
    <t>zahrnuje veškeré náklady spojené s objednatelem požadovanými zařízeními</t>
  </si>
  <si>
    <t>02811</t>
  </si>
  <si>
    <t>PRŮZKUMNÉ PRÁCE GEOTECHNICKÉ NA POVRCHU</t>
  </si>
  <si>
    <t>KČ</t>
  </si>
  <si>
    <t>Zajištění a zdokumentování stávajícího stavu zástavby a objektů, které mohou být dotčeny stavbou před započetím, v průběhu a na konci stavebních prací.     
Délka stavby pro SO 102 je 0,754 km.  
PEVNÁ CENA.</t>
  </si>
  <si>
    <t>1=1,000 [A]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</si>
  <si>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</si>
  <si>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</si>
  <si>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</si>
  <si>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stavby.    
Délka stavby pro SO 102 je 0,754 km.  
3x tištěné paré + 1x CD. Elektronicky ve formátu dle zadávací dokumentace.  
PEVNÁ CENA.</t>
  </si>
  <si>
    <t>02911</t>
  </si>
  <si>
    <t>A</t>
  </si>
  <si>
    <t>OSTATNÍ POŽADAVKY - GEODETICKÉ ZAMĚŘENÍ</t>
  </si>
  <si>
    <t>Věškerá nutná zaměření k realizaci díla (např. zaměření stavby před výstavbou, vytýčení stavby, obvodu staveniště,...) a k uvedení stavby do užívání a předání dokončeného díla.    
Délka stavby pro SO 102 je 0,754 km.   
PEVNÁ CENA.</t>
  </si>
  <si>
    <t>B</t>
  </si>
  <si>
    <t>Zaměření vrstev pro určení kubatur konstrukčeních vrstev a celkových plošných a délkových výměr.    
Délka stavby pro SO 102 je 0,754 km.  
PEVNÁ CENA.</t>
  </si>
  <si>
    <t>02940</t>
  </si>
  <si>
    <t>OSTATNÍ POŽADAVKY - VYPRACOVÁNÍ DOKUMENTACE</t>
  </si>
  <si>
    <t>KPL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</si>
  <si>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 
Zadavatel poskytne dokumentaci v otevřeném formátu *.dwg.   
Délka stavby pro SO 102 je 0,754 km.    
PEVNÁ CENA.</t>
  </si>
  <si>
    <t>4x tištěně + 1x CD  
1=1,000 [B]</t>
  </si>
  <si>
    <t>7</t>
  </si>
  <si>
    <t>02943</t>
  </si>
  <si>
    <t>OSTATNÍ POŽADAVKY - VYPRACOVÁNÍ RDS</t>
  </si>
  <si>
    <t>dokumentace bude požadovaná  (počet výtisků, paré a CD v el. podobě dle SOD) objednatelem včetně dokumentace v elektronické podobě 1x CD  
cena za vypracování - RDS (realizační dokumentace stavby). Realizční dokumentace bude zpracována na všechny trvalé stavební objekty.  
Délka stavby pro SO 102 je 0,754 km.</t>
  </si>
  <si>
    <t>8</t>
  </si>
  <si>
    <t>02945</t>
  </si>
  <si>
    <t>OSTAT POŽADAVKY - GEOMETRICKÝ PLÁN</t>
  </si>
  <si>
    <t>Geometrický plán pro majetkové vypořádání vlastnických vztahů, potrvzený katastrálním úřadem.    
12x tiskem    
Délka stavby pro SO 102 je 0,754 km.  
PEVNÁ CENA.</t>
  </si>
  <si>
    <t>položka zahrnuje:    
- přípravu podkladů, podání žádosti na katastrální úřad    
- polní práce spojené s vyhotovením geometrického plánu    
- výpočetní a grafické kancelářské práce    
- úřední ověření výsledného elaborátu    
- schválení návrhu vkladu do katastru nemovitostí příslušným katastrálním úřadem    
- předpoklad celkem 10 vyhotovení a dle SOD</t>
  </si>
  <si>
    <t>02946</t>
  </si>
  <si>
    <t>OSTAT POŽADAVKY - FOTODOKUMENTACE</t>
  </si>
  <si>
    <t>1x měsíčně sada barevných fotografií v tištěné i elektronické formě    
3x závěrečná fotodokumentace v albu s popisem v tištěné i elektronické podobě    
Délka stavby pro SO 102 je 0,754 km.  
PEVNÁ CENA.</t>
  </si>
  <si>
    <t>položka zahrnuje:    
- fotodokumentaci zadavatelem požadovaného děje a konstrukcí v požadovaných časových intervalech    
- zadavatelem specifikované výstupy (fotografie v papírovém a digitálním formátu) v požadovaném počtu - předpoklad 2 ks</t>
  </si>
  <si>
    <t>02950</t>
  </si>
  <si>
    <t>OSTATNÍ POŽADAVKY - POSUDKY, KONTROLY, REVIZNÍ ZPRÁVY</t>
  </si>
  <si>
    <t>"Pasportizace nemovitostí v zájmovém území celé akce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 stavů konstrukcí, objektů a pozemků před a po akci.   
Celkem pasportizace včetně kompletní dokumentace v tištěné podobě a předání na CD dle SOD."  
Délka stavby pro SO 102 je 0,754 km.  
PEVNÁ CENA.</t>
  </si>
  <si>
    <t>11</t>
  </si>
  <si>
    <t>02990</t>
  </si>
  <si>
    <t>OSTATNÍ POŽADAVKY - INFORMAČNÍ TABULE</t>
  </si>
  <si>
    <t>KUS</t>
  </si>
  <si>
    <t>Náklady na zřízení informační tabule s údaji o stavbě s textem dle vzoru objednatele. Po ukončení stavby odstranění.   
PEVNÁ CENA.</t>
  </si>
  <si>
    <t>informační tabule objednatele 2 =2,000 [A]ks</t>
  </si>
  <si>
    <t>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</si>
  <si>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12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</si>
  <si>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</si>
  <si>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</si>
  <si>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 
Trasy pro pěší v souladu s vyhl. č. 398/2009 Sb., o obecných technických požadavcích zabezpečujících bezbariérové užívání staveb.    
Po dobu realizace stavby zajištěn přístup k objektům pro požární techniku, policii, záchranné služby.   
Délka stavby pro SO 102 je 0,754 km.  
PEVNÁ CENA.</t>
  </si>
  <si>
    <t>zahrnuje objednatelem povolené náklady na požadovaná zařízení zhotovitele</t>
  </si>
  <si>
    <t>SO 102</t>
  </si>
  <si>
    <t>Silnice III/28431</t>
  </si>
  <si>
    <t>014102</t>
  </si>
  <si>
    <t>POPLATKY ZA SKLÁDKU</t>
  </si>
  <si>
    <t>T</t>
  </si>
  <si>
    <t>poplatky za uložení zemin a přebytků výkopku-skládka dle zadávacích podmínek v režii dodavatele s poplatkem a evidencí</t>
  </si>
  <si>
    <t>Dle pol. č.: 
12110          169,5 
12373          +1010,52          
12930          +12,75 
129945         +39*0,01 
13273          +28,3 
13373          +7,92 
17120           -114,083 
celkem m3 =1 115,297 [A]         
celkem T  A*1,9=2 119,064 [B]</t>
  </si>
  <si>
    <t>zahrnuje veškeré poplatky provozovateli skládky související s uložením odpadu na skládce.</t>
  </si>
  <si>
    <t>014112</t>
  </si>
  <si>
    <t>a</t>
  </si>
  <si>
    <t>POPLATKY ZA SKLÁDKU TYP S-IO (INERTNÍ ODPAD)</t>
  </si>
  <si>
    <t>poplatky za uložení kameniva - skládka dle zadávacích podmínek v režii dodavatele s poplatkem a evidencí</t>
  </si>
  <si>
    <t>Dle pol. č.: 
11332          797,916 
celkem m3   =797,916 [A] 
celkem T   A*1,9=1 516,040 [B]</t>
  </si>
  <si>
    <t>b</t>
  </si>
  <si>
    <t>poplatky za uložení stavební suti - skládka dle zadávacích podmínek v režii dodavatele s poplatkem a evidencí</t>
  </si>
  <si>
    <t>Dle pol. č.: 
11352          96*0,06 
96687          +5*0,3 
96716          +4,1 
celkem m3   =11,360 [A] 
celkem T   A*2,4=27,264 [B]</t>
  </si>
  <si>
    <t>014132</t>
  </si>
  <si>
    <t>POPLATKY ZA SKLÁDKU TYP S-NO (NEBEZPEČNÝ ODPAD)</t>
  </si>
  <si>
    <t>poplatky za uložení materiálů s pojivy obsahem PAU- skládka dle zadávacích podmínek v režii dodavatele s poplatkem a evidencí</t>
  </si>
  <si>
    <t>Dle pol. č.: 
 11372     271,32*2,45=664,734 [A] T</t>
  </si>
  <si>
    <t>Zemní práce</t>
  </si>
  <si>
    <t>11120</t>
  </si>
  <si>
    <t>ODSTRANĚNÍ KŘOVIN</t>
  </si>
  <si>
    <t>M2</t>
  </si>
  <si>
    <t>vč. likvidace odpadu zhotovitelem</t>
  </si>
  <si>
    <t>15*1=15,000 [A]</t>
  </si>
  <si>
    <t>odstranění křovin a stromů do průměru 100 mm  
doprava dřevin bez ohledu na vzdálenost  
spálení na hromadách nebo štěpkování</t>
  </si>
  <si>
    <t>11332</t>
  </si>
  <si>
    <t>ODSTRANĚNÍ PODKLADŮ ZPEVNĚNÝCH PLOCH Z KAMENIVA NESTMELENÉHO</t>
  </si>
  <si>
    <t>M3</t>
  </si>
  <si>
    <t>včetně odvozu na skládku, nebo využití do AZ</t>
  </si>
  <si>
    <t>(3828-1567-263)*0,35+352,2*0,35*0,8=797,916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</si>
  <si>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</si>
  <si>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</si>
  <si>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OBRUBNÍKŮ BETONOVÝCH</t>
  </si>
  <si>
    <t>M</t>
  </si>
  <si>
    <t>včetně odvozu na skládku</t>
  </si>
  <si>
    <t>96=96,000 [A]</t>
  </si>
  <si>
    <t>11372</t>
  </si>
  <si>
    <t>FRÉZOVÁNÍ ZPEVNĚNÝCH PLOCH ASFALTOVÝCH</t>
  </si>
  <si>
    <t>včetně odvozu na skládku nebezpečného odpadu z důvodu obsahu PAU (zatřídění ZAS-T3),  
vhodný recyklátl použít na stavbě nebo k odprodeji, včetně naložení, odvozu a uložení na skládku zhotovitele.Zhotovitel v ceně zohlednímožnost zpětného využití R-materiálu</t>
  </si>
  <si>
    <t>(3828-1567)*0,12=271,320 [A]</t>
  </si>
  <si>
    <t>113764</t>
  </si>
  <si>
    <t>FRÉZOVÁNÍ DRÁŽKY PRŮŘEZU DO 400MM2 V ASFALTOVÉ VOZOVCE</t>
  </si>
  <si>
    <t>(12,5+25+22,5)+173+(43+91)=367,000 [A]</t>
  </si>
  <si>
    <t>Položka zahrnuje veškerou manipulaci s vybouranou sutí a s vybouranými hmotami vč. uložení na skládku.</t>
  </si>
  <si>
    <t>12110</t>
  </si>
  <si>
    <t>SEJMUTÍ ORNICE NEBO LESNÍ PŮDY</t>
  </si>
  <si>
    <t>"vč. odvozu na dočasnou skládku v dodavatelem definované vzálenosti (pro zpětné použití)   
přebytek na trvalou skládku   
 - tl. 150 mm"</t>
  </si>
  <si>
    <t>0,15*(1,2*(106,5+118+45+448+21)+2*25*3+0,7*(43+91))=169,500 [A]</t>
  </si>
  <si>
    <t>položka zahrnuje sejmutí ornice bez ohledu na tloušťku vrstvy a její vodorovnou dopravu  
nezahrnuje uložení na trvalou skládku</t>
  </si>
  <si>
    <t>12373</t>
  </si>
  <si>
    <t>ODKOP PRO SPOD STAVBU SILNIC A ŽELEZNIC TŘ. I</t>
  </si>
  <si>
    <t>vč. odvozu na trvalou skládku v dodavatelem definované vzdálenosti</t>
  </si>
  <si>
    <t>(3828-1567-263)*0,4+352,2*0,4*1,5=1 010,520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</si>
  <si>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</si>
  <si>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</si>
  <si>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</si>
  <si>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 pro rozprostření</t>
  </si>
  <si>
    <t>75,338+38,745=114,083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</si>
  <si>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</si>
  <si>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13</t>
  </si>
  <si>
    <t>12930</t>
  </si>
  <si>
    <t>ČIŠTĚNÍ PŘÍKOPŮ OD NÁNOSU</t>
  </si>
  <si>
    <t>85*0,15*1=12,750 [A]</t>
  </si>
  <si>
    <t>- vodorovná a svislá doprava, přemístění, přeložení, manipulace s výkopkem a uložení na skládku (bez poplatku)</t>
  </si>
  <si>
    <t>14</t>
  </si>
  <si>
    <t>129945</t>
  </si>
  <si>
    <t>ČIŠTĚNÍ POTRUBÍ DN DO 300MM</t>
  </si>
  <si>
    <t>7+5,5+6+14,5+6=39,000 [A]</t>
  </si>
  <si>
    <t>15</t>
  </si>
  <si>
    <t>13273</t>
  </si>
  <si>
    <t>HLOUBENÍ RÝH ŠÍŘ DO 2M PAŽ I NEPAŽ TŘ. I</t>
  </si>
  <si>
    <t>rýha pro potrubí DN 150 - 5*2*1,2*0,9=10,800 [A] 
rýha pro propustek 7,5*0,9*2+2*2*2*0,5=17,500 [B] 
Celkem: A+B=28,300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</si>
  <si>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</si>
  <si>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</si>
  <si>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13373</t>
  </si>
  <si>
    <t>HLOUBENÍ ŠACHET ZAPAŽ I NEPAŽ TŘ. I</t>
  </si>
  <si>
    <t>pro uliční vpust, vč. odvozu na trvalou skládku v dodavatelem definované vzdálenosti</t>
  </si>
  <si>
    <t>5*1,2*1,2*1,1=7,920 [A]</t>
  </si>
  <si>
    <t>17</t>
  </si>
  <si>
    <t>17120</t>
  </si>
  <si>
    <t>ULOŽENÍ SYPANINY DO NÁSYPŮ A NA SKLÁDKY BEZ ZHUTNĚNÍ</t>
  </si>
  <si>
    <t>ornice pro zpětné použití</t>
  </si>
  <si>
    <t>38,745+75,338=114,083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</si>
  <si>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</si>
  <si>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</si>
  <si>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17180</t>
  </si>
  <si>
    <t>ULOŽENÍ SYPANINY DO NÁSYPŮ Z NAKUPOVANÝCH MATERIÁLŮ</t>
  </si>
  <si>
    <t>Aktivní zóna a parapláň musí být provedeny dle ČSN 73 6133 s použitím vhodného materiálu do aktivní zóny</t>
  </si>
  <si>
    <t>6*0,4*(267+71)+2*25*3*0,4+97*0,4=910,000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</si>
  <si>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</si>
  <si>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</si>
  <si>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17380</t>
  </si>
  <si>
    <t>ZEMNÍ KRAJNICE A DOSYPÁVKY Z NAKUPOVANÝCH MATERIÁLŮ</t>
  </si>
  <si>
    <t>materiál min. podmínečně vhodný dle ČSN 73 6133, hutnění na 100% PS</t>
  </si>
  <si>
    <t>2*754*0,1=150,800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</si>
  <si>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</si>
  <si>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</si>
  <si>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17581</t>
  </si>
  <si>
    <t>OBSYP POTRUBÍ A OBJEKTŮ Z NAKUPOVANÝCH MATERIÁLŮ</t>
  </si>
  <si>
    <t>ŠPb, fr. 0/32</t>
  </si>
  <si>
    <t>potrubí DN 150 - 5*2*1,2*0,9=10,800 [A] 
uliční vpust 5*1,2*0,7*1=4,200 [B] 
zásypy propustků 7,5*0,9*1,2=8,100 [C] 
Celkem: A+B+C=23,100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</si>
  <si>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</si>
  <si>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</si>
  <si>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18110</t>
  </si>
  <si>
    <t>ÚPRAVA PLÁNĚ SE ZHUTNĚNÍM V HORNINĚ TŘ. I</t>
  </si>
  <si>
    <t>3828-1567-263+(267+71)*1+2*35*0,5=2 371,000 [A]</t>
  </si>
  <si>
    <t>položka zahrnuje úpravu pláně včetně vyrovnání výškových rozdílů. Míru zhutnění určuje projekt.</t>
  </si>
  <si>
    <t>22</t>
  </si>
  <si>
    <t>18220</t>
  </si>
  <si>
    <t>ROZPROSTŘENÍ ORNICE VE SVAHU</t>
  </si>
  <si>
    <t>(106,5+118+45+448)*1,2*0,15*0,3=38,745 [A]</t>
  </si>
  <si>
    <t>položka zahrnuje:  
nutné přemístění ornice z dočasných skládek vzdálených do 50m  
rozprostření ornice v předepsané tloušťce ve svahu přes 1:5</t>
  </si>
  <si>
    <t>23</t>
  </si>
  <si>
    <t>18230</t>
  </si>
  <si>
    <t>ROZPROSTŘENÍ ORNICE V ROVINĚ</t>
  </si>
  <si>
    <t>(106,5+118+45+448)*0,15*0,7=75,338 [A]</t>
  </si>
  <si>
    <t>položka zahrnuje:  
nutné přemístění ornice z dočasných skládek vzdálených do 50m  
rozprostření ornice v předepsané tloušťce v rovině a ve svahu do 1:5</t>
  </si>
  <si>
    <t>24</t>
  </si>
  <si>
    <t>18241</t>
  </si>
  <si>
    <t>ZALOŽENÍ TRÁVNÍKU RUČNÍM VÝSEVEM</t>
  </si>
  <si>
    <t>(106,5+118+45+448)*1,2=861,000 [A]</t>
  </si>
  <si>
    <t>Zahrnuje dodání předepsané travní směsi, její výsev na ornici, zalévání, první pokosení, to vše bez ohledu na sklon terénu</t>
  </si>
  <si>
    <t>25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</si>
  <si>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</si>
  <si>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</si>
  <si>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</si>
  <si>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26</t>
  </si>
  <si>
    <t>18600</t>
  </si>
  <si>
    <t>ZALÉVÁNÍ VODOU</t>
  </si>
  <si>
    <t>10l/m2 plochy 
(106,5+118+45+448)*1,2*10/1000=8,610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</si>
  <si>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</si>
  <si>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</si>
  <si>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27</t>
  </si>
  <si>
    <t>212635</t>
  </si>
  <si>
    <t>TRATIVODY KOMPL Z TRUB Z PLAST HM DN DO 150MM, RÝHA TŘ I</t>
  </si>
  <si>
    <t>TRATIVOD HDPE nebo PP, SN8, DN150, OBSYP HK 8/16,ZÁSYP  16/32, ČSN 13285,ULOŽEN DO ŠP LOŽE tl. 0,10m  
--včetně zaústění do UV navrtávkou  
-vč. netkané geotextilie dle PD a TP 97</t>
  </si>
  <si>
    <t>31+51=82,000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</si>
  <si>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</si>
  <si>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</t>
  </si>
  <si>
    <t>21361</t>
  </si>
  <si>
    <t>DRENÁŽNÍ VRSTVY Z GEOTEXTILIE</t>
  </si>
  <si>
    <t>netkaná textilie pod aktivní zónou  
min. 400g/m2, CBR&gt;3kN, odolnost proti proražení &lt;10mm, tažnost &gt;50%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</si>
  <si>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</si>
  <si>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</si>
  <si>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29</t>
  </si>
  <si>
    <t>45131</t>
  </si>
  <si>
    <t>PODKL A VÝPLŇ VRSTVY Z PROST BET</t>
  </si>
  <si>
    <t>podkladní beton pod uliční vpusť  
podkladní beton rigolu  
obetonování trub  
beton C12/15 XF3</t>
  </si>
  <si>
    <t>podkladní beton pod uliční vpusť- 5*1*1*0,15=0,750 [A] 
podkladní beton a obetonování propustku - 2*6,5*0,1+2*1,3*0,2+6,5*0,15*1,5=3,283 [B] 
podkladní beton pod rigoly - (43+91)*0,6*0,15=12,060 [C] 
Celkem: A+B+C=16,093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</si>
  <si>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</si>
  <si>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</si>
  <si>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45157</t>
  </si>
  <si>
    <t>PODKLADNÍ A VÝPLŇOVÉ VRSTVY Z KAMENIVA TĚŽENÉHO</t>
  </si>
  <si>
    <t>celkem podsyp tl. 150 mm pod troubu DN 150 -</t>
  </si>
  <si>
    <t>5*2*0,15*1,2=1,800 [A]</t>
  </si>
  <si>
    <t>položka zahrnuje dodávku předepsaného kameniva, mimostaveništní a vnitrostaveništní dopravu a jeho uložení  
není-li v zadávací dokumentaci uvedeno jinak, jedná se o nakupovaný materiál</t>
  </si>
  <si>
    <t>31</t>
  </si>
  <si>
    <t>46131</t>
  </si>
  <si>
    <t>PATKY Z PROSTÉHO BETONU</t>
  </si>
  <si>
    <t>zajišťující prahy kamenné dlažby beton C25/30 XF3 kolem odláždění</t>
  </si>
  <si>
    <t>(14,9+14)*0,25*0,3=2,168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</si>
  <si>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</si>
  <si>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32</t>
  </si>
  <si>
    <t>465512</t>
  </si>
  <si>
    <t>DLAŽBY Z LOMOVÉHO KAMENE NA MC</t>
  </si>
  <si>
    <t>dlažba nová  (10,5+8,5)*1,2*0,2=4,560 [A] 
opravy a doplnění stávajících příkopů 12*0,2=2,400 [B] 
Celkem: A+B=6,960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</si>
  <si>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</si>
  <si>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59</t>
  </si>
  <si>
    <t>935812</t>
  </si>
  <si>
    <t>ŽLABY A RIGOLY DLÁŽDĚNÉ Z KOSTEK DROBNÝCH DO BETONU TL 100MM</t>
  </si>
  <si>
    <t>rigol ze žulové dlažby 8/10do  betonu C20/25nXF3 včetně spárování cem. maltou</t>
  </si>
  <si>
    <t>(43+91)*0,5=67,000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</si>
  <si>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</si>
  <si>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Komunikace</t>
  </si>
  <si>
    <t>33</t>
  </si>
  <si>
    <t>56333</t>
  </si>
  <si>
    <t>VOZOVKOVÉ VRSTVY ZE ŠTĚRKODRTI TL. DO 150MM</t>
  </si>
  <si>
    <t>horní vrstva ŠDa   3830-1570-265+(16+17+10+7,5+68+143+127+73)*0,34=2 151,910 [A] 
dolní vrstva ŠDb   3830-1570-265+2*0,5*(754-354-48)=2 347,000 [B] 
Celkem: A+B=4 498,910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</si>
  <si>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</si>
  <si>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34</t>
  </si>
  <si>
    <t>56363</t>
  </si>
  <si>
    <t>VOZOVKOVÉ VRSTVY Z RECYKLOVANÉHO MATERIÁLU TL DO 150MM</t>
  </si>
  <si>
    <t>zpevnění vjezdů 14ks  120*2=240,000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</si>
  <si>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</si>
  <si>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35</t>
  </si>
  <si>
    <t>56963</t>
  </si>
  <si>
    <t>ZPEVNĚNÍ KRAJNIC Z RECYKLOVANÉHO MATERIÁLU TL DO 150MM</t>
  </si>
  <si>
    <t>asfaltový recyklát po frézování vozovky</t>
  </si>
  <si>
    <t>(340+119,5+204+10+72,4+68+7,5+8+8+8+21+17+127+131)*0,75=856,050 [A]</t>
  </si>
  <si>
    <t>36</t>
  </si>
  <si>
    <t>572214</t>
  </si>
  <si>
    <t>SPOJOVACÍ POSTŘIK Z MODIFIK EMULZE DO 0,5KG/M2</t>
  </si>
  <si>
    <t>mezi ACO a ACP  3830+(24+21+17+10+7,5+68+143+127+73)*0,1=3 879,050 [A] 
mezi ACP a podkladem 265+(354+48)*0,26=369,520 [B] 
nad geomříž (0,5 kg/m2) 350*4,7=1 645,000 [C] 
pod geomříž (0,5 kg/m2) 350*4,7=1 645,000 [D] 
mezi vyrovnávkou ACO a podkladem (0,4 kg/m2) 350*4,7=1 645,000 [E] 
Celkem: A+B+C+D+E=9 183,570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</si>
  <si>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</si>
  <si>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</si>
  <si>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57475</t>
  </si>
  <si>
    <t>VOZOVKOVÉ VÝZTUŽNÉ VRSTVY Z GEOMŘÍŽOVINY</t>
  </si>
  <si>
    <t>Celoplošně provedená geomříž z kompozitu složeného ze skelných vláken v extravilánovém úseku s OŽK. (Dvouosá pevnost v tahu min. 100 kN/m)</t>
  </si>
  <si>
    <t>350*4,7=1 645,000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</si>
  <si>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</si>
  <si>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38</t>
  </si>
  <si>
    <t>574A04</t>
  </si>
  <si>
    <t>ASFALTOVÝ BETON PRO OBRUSNÉ VRSTVY ACO 11+, 11S</t>
  </si>
  <si>
    <t>ACO 11+  pro vyrovnání příčných sklonů a nerovností, průměrná tl. 40 mm, v extravilánovém úseku s OŽK.</t>
  </si>
  <si>
    <t>350*4,7*0,04=65,800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</si>
  <si>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</si>
  <si>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</si>
  <si>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574A44</t>
  </si>
  <si>
    <t>ASFALTOVÝ BETON PRO OBRUSNÉ VRSTVY ACO 11+, 11S TL. 50MM</t>
  </si>
  <si>
    <t>ACO 11+</t>
  </si>
  <si>
    <t>3830+(24+21+17+10+7,5+68+143+127+73)*0,025=3 842,263 [A]</t>
  </si>
  <si>
    <t>40</t>
  </si>
  <si>
    <t>574E56</t>
  </si>
  <si>
    <t>ASFALTOVÝ BETON PRO PODKLADNÍ VRSTVY ACP 16+, 16S TL. 60MM</t>
  </si>
  <si>
    <t>3830+(24+21+17+10+7,5+68+143+127+73)*0,13=3 893,765 [A]</t>
  </si>
  <si>
    <t>41</t>
  </si>
  <si>
    <t>587206</t>
  </si>
  <si>
    <t>PŘEDLÁŽDĚNÍ KRYTU Z BETONOVÝCH DLAŽDIC SE ZÁMKEM</t>
  </si>
  <si>
    <t>předláždění vjezdu</t>
  </si>
  <si>
    <t>10=10,000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</si>
  <si>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</si>
  <si>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</si>
  <si>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42</t>
  </si>
  <si>
    <t>87433</t>
  </si>
  <si>
    <t>POTRUBÍ Z TRUB PLASTOVÝCH ODPADNÍCH DN DO 150MM</t>
  </si>
  <si>
    <t>přípojky k UV, kruhová pevnost SN 16</t>
  </si>
  <si>
    <t>5*2=10,000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</si>
  <si>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</si>
  <si>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43</t>
  </si>
  <si>
    <t>87627</t>
  </si>
  <si>
    <t>CHRÁNIČKY Z TRUB PLASTOVÝCH DN DO 100MM</t>
  </si>
  <si>
    <t>DN 100, SN16</t>
  </si>
  <si>
    <t>13+12=25,000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</si>
  <si>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</si>
  <si>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44</t>
  </si>
  <si>
    <t>87727</t>
  </si>
  <si>
    <t>CHRÁNIČKY PŮLENÉ Z TRUB PLAST DN DO 100MM</t>
  </si>
  <si>
    <t>22+12,5+8+13=55,500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</si>
  <si>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</si>
  <si>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45</t>
  </si>
  <si>
    <t>89712</t>
  </si>
  <si>
    <t>VPUSŤ KANALIZAČNÍ ULIČNÍ KOMPLETNÍ Z BETONOVÝCH DÍLCŮ</t>
  </si>
  <si>
    <t>mříž D400, podkl. bet. C12/15 XF3</t>
  </si>
  <si>
    <t>5=5,000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</si>
  <si>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</si>
  <si>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</si>
  <si>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89921</t>
  </si>
  <si>
    <t>VÝŠKOVÁ ÚPRAVA POKLOPŮ</t>
  </si>
  <si>
    <t>stávající kanal.šachty</t>
  </si>
  <si>
    <t>11=11,000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</si>
  <si>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</si>
  <si>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</si>
  <si>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47</t>
  </si>
  <si>
    <t>91228</t>
  </si>
  <si>
    <t>SMĚROVÉ SLOUPKY Z PLAST HMOT VČETNĚ ODRAZNÉHO PÁSKU</t>
  </si>
  <si>
    <t>červené Z11g - označení napojení účel. kom.  
Pružný sloupek Bílá barva Z11a a Z11b. Umístění dle ČSN 736101 a TP58</t>
  </si>
  <si>
    <t>bílé  375*2/50 +4=19,000 [A] 
červené 6=6,000 [B] 
celkem  A+B=25,000 [C]</t>
  </si>
  <si>
    <t>položka zahrnuje:  
- dodání a osazení sloupku včetně nutných zemních prací  
- vnitrostaveništní a mimostaveništní doprava  
- odrazky plastové nebo z retroreflexní fólie</t>
  </si>
  <si>
    <t>48</t>
  </si>
  <si>
    <t>914161</t>
  </si>
  <si>
    <t>DOPRAVNÍ ZNAČKY ZÁKLADNÍ VELIKOSTI HLINÍKOVÉ FÓLIE TŘ 1 - DODÁVKA A MONTÁŽ</t>
  </si>
  <si>
    <t>3+6=9,000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</si>
  <si>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</si>
  <si>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49</t>
  </si>
  <si>
    <t>914163</t>
  </si>
  <si>
    <t>DOPRAVNÍ ZNAČKY ZÁKLADNÍ VELIKOSTI HLINÍKOVÉ FÓLIE TŘ 1 - DEMONTÁŽ</t>
  </si>
  <si>
    <t>6=6,000 [A]</t>
  </si>
  <si>
    <t>Položka zahrnuje odstranění, demontáž a odklizení materiálu s odvozem na předepsané místo</t>
  </si>
  <si>
    <t>50</t>
  </si>
  <si>
    <t>914911</t>
  </si>
  <si>
    <t>SLOUPKY A STOJKY DOPRAVNÍCH ZNAČEK Z OCEL TRUBEK SE ZABETONOVÁNÍM - DODÁVKA A MO</t>
  </si>
  <si>
    <t>3=3,000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</si>
  <si>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</si>
  <si>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51</t>
  </si>
  <si>
    <t>914914</t>
  </si>
  <si>
    <t>SLOUPKY A STOJKY DZ Z OCEL TRUBEK ZABETON DOD, MONT, DEMONT</t>
  </si>
  <si>
    <t>položka zahrnuje:  
- dodávku a montáž sloupků a upevňovacích zařízení včetně jejich osazení (betonová patka, zemní práce)  
- odstranění, demontáž a odklizení materiálu s odvozem na předepsané místo</t>
  </si>
  <si>
    <t>52</t>
  </si>
  <si>
    <t>915111</t>
  </si>
  <si>
    <t>VODOROVNÉ DOPRAVNÍ ZNAČENÍ BARVOU HLADKÉ - DODÁVKA A POKLÁDKA</t>
  </si>
  <si>
    <t>V4 š. 0,125 plná - (739+760)*0,125=187,375 [A] 
V4b š. 0,25 přerušovaná - (26+35+35+16)*0,5*0,25=14,000 [B] 
A+B=201,375 [C]</t>
  </si>
  <si>
    <t>položka zahrnuje:  
- dodání a pokládku nátěrového materiálu (měří se pouze natíraná plocha)  
- předznačení a reflexní úpravu</t>
  </si>
  <si>
    <t>53</t>
  </si>
  <si>
    <t>915211</t>
  </si>
  <si>
    <t>VODOROVNÉ DOPRAVNÍ ZNAČENÍ PLASTEM HLADKÉ - DODÁVKA A POKLÁDKA</t>
  </si>
  <si>
    <t>54</t>
  </si>
  <si>
    <t>917224</t>
  </si>
  <si>
    <t>SILNIČNÍ A CHODNÍKOVÉ OBRUBY Z BETONOVÝCH OBRUBNÍKŮ ŠÍŘ 150MM</t>
  </si>
  <si>
    <t>do bet. C16/20nXF1</t>
  </si>
  <si>
    <t>44+38+91=173,000 [A]</t>
  </si>
  <si>
    <t>Položka zahrnuje:  
dodání a pokládku betonových obrubníků o rozměrech předepsaných zadávací dokumentací  
betonové lože i boční betonovou opěrku.</t>
  </si>
  <si>
    <t>55</t>
  </si>
  <si>
    <t>9181B5</t>
  </si>
  <si>
    <t>ČELA PROPUSTU Z TRUB DN DO 400MM Z BETONU DO C 30/37</t>
  </si>
  <si>
    <t>čelo dle VZR</t>
  </si>
  <si>
    <t>2=2,000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</si>
  <si>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</si>
  <si>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56</t>
  </si>
  <si>
    <t>918346</t>
  </si>
  <si>
    <t>PROPUSTY Z TRUB DN 400MM</t>
  </si>
  <si>
    <t>POTRUBÍ HDPE NEBO PP, DN 400, KRUH. PEVNOST SN16DO BET. LOŽE C 12/15, TL. 0,1m</t>
  </si>
  <si>
    <t>6,51=6,510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</si>
  <si>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</si>
  <si>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57</t>
  </si>
  <si>
    <t>919111</t>
  </si>
  <si>
    <t>ŘEZÁNÍ ASFALTOVÉHO KRYTU VOZOVEK TL DO 50MM</t>
  </si>
  <si>
    <t>celkem na začátku a konci úseku a na kříženích</t>
  </si>
  <si>
    <t>2*(12,5+25+22,5)=120,000 [A]</t>
  </si>
  <si>
    <t>položka zahrnuje řezání vozovkové vrstvy v předepsané tloušťce, včetně spotřeby vody</t>
  </si>
  <si>
    <t>58</t>
  </si>
  <si>
    <t>931324</t>
  </si>
  <si>
    <t>TĚSNĚNÍ DILATAČ SPAR ASF ZÁLIVKOU MODIFIK PRŮŘ DO 400MM2</t>
  </si>
  <si>
    <t>položka zahrnuje dodávku a osazení předepsaného materiálu, očištění ploch spáry před úpravou, očištění okolí spáry po úpravě  
nezahrnuje těsnící profil</t>
  </si>
  <si>
    <t>60</t>
  </si>
  <si>
    <t>96687</t>
  </si>
  <si>
    <t>VYBOURÁNÍ ULIČNÍCH VPUSTÍ KOMPLETNÍCH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</si>
  <si>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</si>
  <si>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61</t>
  </si>
  <si>
    <t>96716</t>
  </si>
  <si>
    <t>VYBOURÁNÍ ČÁSTÍ KONSTRUKCÍ ŽELEZOBET</t>
  </si>
  <si>
    <t>bourání propustku</t>
  </si>
  <si>
    <t>7*0,3+2*2*1*0,5=4,100 [A]</t>
  </si>
  <si>
    <t>SO 150.2</t>
  </si>
  <si>
    <t>DOPRAVNĚ INŽENÝRSKÁ OPATŘENÍ</t>
  </si>
  <si>
    <t>02720</t>
  </si>
  <si>
    <t>POMOC PRÁCE ZŘÍZ NEBO ZAJIŠŤ REGULACI A OCHRANU DOPRAVY</t>
  </si>
  <si>
    <t>projekt DIO během výstavby, vč. projednání a stanovení</t>
  </si>
  <si>
    <t>91400</t>
  </si>
  <si>
    <t>DOČASNÉ ZAKRYTÍ NEBO OTOČENÍ STÁVAJÍCÍCH DOPRAVNÍCH ZNAČEK</t>
  </si>
  <si>
    <t>3.etapa: 5=5,000 [C]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</si>
  <si>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</si>
  <si>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</si>
  <si>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</si>
  <si>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"přenosné značení, včetně přesunu ve fázích výstavby nájemné po celou dobu výstavby"</t>
  </si>
  <si>
    <t>3.etapa: 19=19,000 [C]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</si>
  <si>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</si>
  <si>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</si>
  <si>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</si>
  <si>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916322</t>
  </si>
  <si>
    <t>DOPRAVNÍ ZÁBRANY Z2 S FÓLIÍ TŘ 2 - MONTÁŽ S PŘESUNEM</t>
  </si>
  <si>
    <t>3.etapa: 2=2,000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</si>
  <si>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</si>
  <si>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</si>
  <si>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</si>
  <si>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</si>
  <si>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916722</t>
  </si>
  <si>
    <t>UPEVŇOVACÍ KONSTR - PODKLADNÍ DESKA OD 28KG - MONTÁŽ S PŘESUNEM</t>
  </si>
  <si>
    <t>3.etapa: 15=15,000 [C]</t>
  </si>
  <si>
    <t>916723</t>
  </si>
  <si>
    <t>UPEVŇOVACÍ KONSTR - PODKLADNÍ DESKA OD 28KG - DEMONTÁŽ</t>
  </si>
  <si>
    <t>916732</t>
  </si>
  <si>
    <t>UPEVŇOVACÍ KONSTR - OCEL STOJAN - MONTÁŽ S PŘESUNEM</t>
  </si>
  <si>
    <t>3.etapa: 11=11,000 [C]</t>
  </si>
  <si>
    <t>916733</t>
  </si>
  <si>
    <t>UPEVŇOVACÍ KONSTR - OCEL STOJAN -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</si>
</sst>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000.2'!I3</f>
      </c>
      <c s="21">
        <f>'SO 000.2'!O2</f>
      </c>
      <c s="21">
        <f>C10+D10</f>
      </c>
    </row>
    <row r="11" spans="1:5" ht="12.75" customHeight="1">
      <c r="A11" s="20" t="s">
        <v>103</v>
      </c>
      <c s="20" t="s">
        <v>104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427</v>
      </c>
      <c s="20" t="s">
        <v>428</v>
      </c>
      <c s="21">
        <f>'SO 150.2'!I3</f>
      </c>
      <c s="21">
        <f>'SO 150.2'!O2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21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21</v>
      </c>
      <c s="15" t="s">
        <v>33</v>
      </c>
      <c s="15" t="s">
        <v>22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02">
      <c r="A10" s="34" t="s">
        <v>49</v>
      </c>
      <c r="E10" s="35" t="s">
        <v>50</v>
      </c>
    </row>
    <row r="11" spans="1:5" ht="38.2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44</v>
      </c>
      <c s="29" t="s">
        <v>23</v>
      </c>
      <c s="29" t="s">
        <v>55</v>
      </c>
      <c s="25" t="s">
        <v>46</v>
      </c>
      <c s="30" t="s">
        <v>56</v>
      </c>
      <c s="31" t="s">
        <v>57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49</v>
      </c>
      <c r="E14" s="35" t="s">
        <v>58</v>
      </c>
    </row>
    <row r="15" spans="1:5" ht="12.75">
      <c r="A15" s="36" t="s">
        <v>51</v>
      </c>
      <c r="E15" s="37" t="s">
        <v>59</v>
      </c>
    </row>
    <row r="16" spans="1:5" ht="12.75">
      <c r="A16" t="s">
        <v>53</v>
      </c>
      <c r="E16" s="35" t="s">
        <v>60</v>
      </c>
    </row>
    <row r="17" spans="1:16" ht="12.75">
      <c r="A17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49</v>
      </c>
      <c r="E18" s="35" t="s">
        <v>63</v>
      </c>
    </row>
    <row r="19" spans="1:5" ht="12.75">
      <c r="A19" s="36" t="s">
        <v>51</v>
      </c>
      <c r="E19" s="37" t="s">
        <v>59</v>
      </c>
    </row>
    <row r="20" spans="1:5" ht="12.75">
      <c r="A20" t="s">
        <v>53</v>
      </c>
      <c r="E20" s="35" t="s">
        <v>46</v>
      </c>
    </row>
    <row r="21" spans="1:16" ht="12.75">
      <c r="A21" s="25" t="s">
        <v>44</v>
      </c>
      <c s="29" t="s">
        <v>33</v>
      </c>
      <c s="29" t="s">
        <v>64</v>
      </c>
      <c s="25" t="s">
        <v>65</v>
      </c>
      <c s="30" t="s">
        <v>66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63.75">
      <c r="A22" s="34" t="s">
        <v>49</v>
      </c>
      <c r="E22" s="35" t="s">
        <v>67</v>
      </c>
    </row>
    <row r="23" spans="1:5" ht="12.75">
      <c r="A23" s="36" t="s">
        <v>51</v>
      </c>
      <c r="E23" s="37" t="s">
        <v>59</v>
      </c>
    </row>
    <row r="24" spans="1:5" ht="12.75">
      <c r="A24" t="s">
        <v>53</v>
      </c>
      <c r="E24" s="35" t="s">
        <v>60</v>
      </c>
    </row>
    <row r="25" spans="1:16" ht="12.75">
      <c r="A25" s="25" t="s">
        <v>44</v>
      </c>
      <c s="29" t="s">
        <v>22</v>
      </c>
      <c s="29" t="s">
        <v>64</v>
      </c>
      <c s="25" t="s">
        <v>68</v>
      </c>
      <c s="30" t="s">
        <v>66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51">
      <c r="A26" s="34" t="s">
        <v>49</v>
      </c>
      <c r="E26" s="35" t="s">
        <v>69</v>
      </c>
    </row>
    <row r="27" spans="1:5" ht="12.75">
      <c r="A27" s="36" t="s">
        <v>51</v>
      </c>
      <c r="E27" s="37" t="s">
        <v>59</v>
      </c>
    </row>
    <row r="28" spans="1:5" ht="12.75">
      <c r="A28" t="s">
        <v>53</v>
      </c>
      <c r="E28" s="35" t="s">
        <v>60</v>
      </c>
    </row>
    <row r="29" spans="1:16" ht="12.75">
      <c r="A29" s="25" t="s">
        <v>44</v>
      </c>
      <c s="29" t="s">
        <v>36</v>
      </c>
      <c s="29" t="s">
        <v>70</v>
      </c>
      <c s="25" t="s">
        <v>46</v>
      </c>
      <c s="30" t="s">
        <v>71</v>
      </c>
      <c s="31" t="s">
        <v>72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89.25">
      <c r="A30" s="34" t="s">
        <v>49</v>
      </c>
      <c r="E30" s="35" t="s">
        <v>73</v>
      </c>
    </row>
    <row r="31" spans="1:5" ht="25.5">
      <c r="A31" s="36" t="s">
        <v>51</v>
      </c>
      <c r="E31" s="37" t="s">
        <v>74</v>
      </c>
    </row>
    <row r="32" spans="1:5" ht="12.75">
      <c r="A32" t="s">
        <v>53</v>
      </c>
      <c r="E32" s="35" t="s">
        <v>60</v>
      </c>
    </row>
    <row r="33" spans="1:16" ht="12.75">
      <c r="A33" s="25" t="s">
        <v>44</v>
      </c>
      <c s="29" t="s">
        <v>75</v>
      </c>
      <c s="29" t="s">
        <v>76</v>
      </c>
      <c s="25" t="s">
        <v>46</v>
      </c>
      <c s="30" t="s">
        <v>77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63.75">
      <c r="A34" s="34" t="s">
        <v>49</v>
      </c>
      <c r="E34" s="35" t="s">
        <v>78</v>
      </c>
    </row>
    <row r="35" spans="1:5" ht="12.75">
      <c r="A35" s="36" t="s">
        <v>51</v>
      </c>
      <c r="E35" s="37" t="s">
        <v>59</v>
      </c>
    </row>
    <row r="36" spans="1:5" ht="12.75">
      <c r="A36" t="s">
        <v>53</v>
      </c>
      <c r="E36" s="35" t="s">
        <v>60</v>
      </c>
    </row>
    <row r="37" spans="1:16" ht="12.75">
      <c r="A37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63.75">
      <c r="A38" s="34" t="s">
        <v>49</v>
      </c>
      <c r="E38" s="35" t="s">
        <v>82</v>
      </c>
    </row>
    <row r="39" spans="1:5" ht="12.75">
      <c r="A39" s="36" t="s">
        <v>51</v>
      </c>
      <c r="E39" s="37" t="s">
        <v>46</v>
      </c>
    </row>
    <row r="40" spans="1:5" ht="89.25">
      <c r="A40" t="s">
        <v>53</v>
      </c>
      <c r="E40" s="35" t="s">
        <v>83</v>
      </c>
    </row>
    <row r="41" spans="1:16" ht="12.75">
      <c r="A41" s="25" t="s">
        <v>44</v>
      </c>
      <c s="29" t="s">
        <v>39</v>
      </c>
      <c s="29" t="s">
        <v>84</v>
      </c>
      <c s="25" t="s">
        <v>46</v>
      </c>
      <c s="30" t="s">
        <v>85</v>
      </c>
      <c s="31" t="s">
        <v>72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49</v>
      </c>
      <c r="E42" s="35" t="s">
        <v>86</v>
      </c>
    </row>
    <row r="43" spans="1:5" ht="12.75">
      <c r="A43" s="36" t="s">
        <v>51</v>
      </c>
      <c r="E43" s="37" t="s">
        <v>59</v>
      </c>
    </row>
    <row r="44" spans="1:5" ht="63.75">
      <c r="A44" t="s">
        <v>53</v>
      </c>
      <c r="E44" s="35" t="s">
        <v>87</v>
      </c>
    </row>
    <row r="45" spans="1:16" ht="12.75">
      <c r="A45" s="25" t="s">
        <v>44</v>
      </c>
      <c s="29" t="s">
        <v>41</v>
      </c>
      <c s="29" t="s">
        <v>88</v>
      </c>
      <c s="25" t="s">
        <v>46</v>
      </c>
      <c s="30" t="s">
        <v>89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7.5">
      <c r="A46" s="34" t="s">
        <v>49</v>
      </c>
      <c r="E46" s="35" t="s">
        <v>90</v>
      </c>
    </row>
    <row r="47" spans="1:5" ht="12.75">
      <c r="A47" s="36" t="s">
        <v>51</v>
      </c>
      <c r="E47" s="37" t="s">
        <v>46</v>
      </c>
    </row>
    <row r="48" spans="1:5" ht="12.75">
      <c r="A48" t="s">
        <v>53</v>
      </c>
      <c r="E48" s="35" t="s">
        <v>60</v>
      </c>
    </row>
    <row r="49" spans="1:16" ht="12.75">
      <c r="A49" s="25" t="s">
        <v>44</v>
      </c>
      <c s="29" t="s">
        <v>91</v>
      </c>
      <c s="29" t="s">
        <v>92</v>
      </c>
      <c s="25" t="s">
        <v>46</v>
      </c>
      <c s="30" t="s">
        <v>93</v>
      </c>
      <c s="31" t="s">
        <v>94</v>
      </c>
      <c s="32">
        <v>2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38.25">
      <c r="A50" s="34" t="s">
        <v>49</v>
      </c>
      <c r="E50" s="35" t="s">
        <v>95</v>
      </c>
    </row>
    <row r="51" spans="1:5" ht="12.75">
      <c r="A51" s="36" t="s">
        <v>51</v>
      </c>
      <c r="E51" s="37" t="s">
        <v>96</v>
      </c>
    </row>
    <row r="52" spans="1:5" ht="89.25">
      <c r="A52" t="s">
        <v>53</v>
      </c>
      <c r="E52" s="35" t="s">
        <v>97</v>
      </c>
    </row>
    <row r="53" spans="1:16" ht="12.75">
      <c r="A53" s="25" t="s">
        <v>44</v>
      </c>
      <c s="29" t="s">
        <v>98</v>
      </c>
      <c s="29" t="s">
        <v>99</v>
      </c>
      <c s="25" t="s">
        <v>46</v>
      </c>
      <c s="30" t="s">
        <v>100</v>
      </c>
      <c s="31" t="s">
        <v>72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14.75">
      <c r="A54" s="34" t="s">
        <v>49</v>
      </c>
      <c r="E54" s="35" t="s">
        <v>101</v>
      </c>
    </row>
    <row r="55" spans="1:5" ht="12.75">
      <c r="A55" s="36" t="s">
        <v>51</v>
      </c>
      <c r="E55" s="37" t="s">
        <v>59</v>
      </c>
    </row>
    <row r="56" spans="1:5" ht="12.75">
      <c r="A56" t="s">
        <v>53</v>
      </c>
      <c r="E56" s="35" t="s">
        <v>102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21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0+O8+O25+O114+O123+O144+O181+O202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103</v>
      </c>
      <c s="38">
        <f>0+I8+I25+I114+I123+I144+I181+I202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103</v>
      </c>
      <c s="6"/>
      <c s="18" t="s">
        <v>104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21</v>
      </c>
      <c s="15" t="s">
        <v>33</v>
      </c>
      <c s="15" t="s">
        <v>22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44</v>
      </c>
      <c s="29" t="s">
        <v>29</v>
      </c>
      <c s="29" t="s">
        <v>105</v>
      </c>
      <c s="25" t="s">
        <v>46</v>
      </c>
      <c s="30" t="s">
        <v>106</v>
      </c>
      <c s="31" t="s">
        <v>107</v>
      </c>
      <c s="32">
        <v>2119.064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49</v>
      </c>
      <c r="E10" s="35" t="s">
        <v>108</v>
      </c>
    </row>
    <row r="11" spans="1:5" ht="127.5">
      <c r="A11" s="36" t="s">
        <v>51</v>
      </c>
      <c r="E11" s="37" t="s">
        <v>109</v>
      </c>
    </row>
    <row r="12" spans="1:5" ht="25.5">
      <c r="A12" t="s">
        <v>53</v>
      </c>
      <c r="E12" s="35" t="s">
        <v>110</v>
      </c>
    </row>
    <row r="13" spans="1:16" ht="12.75">
      <c r="A13" s="25" t="s">
        <v>44</v>
      </c>
      <c s="29" t="s">
        <v>23</v>
      </c>
      <c s="29" t="s">
        <v>111</v>
      </c>
      <c s="25" t="s">
        <v>112</v>
      </c>
      <c s="30" t="s">
        <v>113</v>
      </c>
      <c s="31" t="s">
        <v>107</v>
      </c>
      <c s="32">
        <v>1516.04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114</v>
      </c>
    </row>
    <row r="15" spans="1:5" ht="63.75">
      <c r="A15" s="36" t="s">
        <v>51</v>
      </c>
      <c r="E15" s="37" t="s">
        <v>115</v>
      </c>
    </row>
    <row r="16" spans="1:5" ht="25.5">
      <c r="A16" t="s">
        <v>53</v>
      </c>
      <c r="E16" s="35" t="s">
        <v>110</v>
      </c>
    </row>
    <row r="17" spans="1:16" ht="12.75">
      <c r="A17" s="25" t="s">
        <v>44</v>
      </c>
      <c s="29" t="s">
        <v>21</v>
      </c>
      <c s="29" t="s">
        <v>111</v>
      </c>
      <c s="25" t="s">
        <v>116</v>
      </c>
      <c s="30" t="s">
        <v>113</v>
      </c>
      <c s="31" t="s">
        <v>107</v>
      </c>
      <c s="32">
        <v>27.264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117</v>
      </c>
    </row>
    <row r="19" spans="1:5" ht="89.25">
      <c r="A19" s="36" t="s">
        <v>51</v>
      </c>
      <c r="E19" s="37" t="s">
        <v>118</v>
      </c>
    </row>
    <row r="20" spans="1:5" ht="25.5">
      <c r="A20" t="s">
        <v>53</v>
      </c>
      <c r="E20" s="35" t="s">
        <v>110</v>
      </c>
    </row>
    <row r="21" spans="1:16" ht="12.75">
      <c r="A21" s="25" t="s">
        <v>44</v>
      </c>
      <c s="29" t="s">
        <v>33</v>
      </c>
      <c s="29" t="s">
        <v>119</v>
      </c>
      <c s="25" t="s">
        <v>46</v>
      </c>
      <c s="30" t="s">
        <v>120</v>
      </c>
      <c s="31" t="s">
        <v>107</v>
      </c>
      <c s="32">
        <v>664.734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49</v>
      </c>
      <c r="E22" s="35" t="s">
        <v>121</v>
      </c>
    </row>
    <row r="23" spans="1:5" ht="25.5">
      <c r="A23" s="36" t="s">
        <v>51</v>
      </c>
      <c r="E23" s="37" t="s">
        <v>122</v>
      </c>
    </row>
    <row r="24" spans="1:5" ht="25.5">
      <c r="A24" t="s">
        <v>53</v>
      </c>
      <c r="E24" s="35" t="s">
        <v>110</v>
      </c>
    </row>
    <row r="25" spans="1:18" ht="12.75" customHeight="1">
      <c r="A25" s="6" t="s">
        <v>42</v>
      </c>
      <c s="6"/>
      <c s="40" t="s">
        <v>29</v>
      </c>
      <c s="6"/>
      <c s="27" t="s">
        <v>123</v>
      </c>
      <c s="6"/>
      <c s="6"/>
      <c s="6"/>
      <c s="41">
        <f>0+Q25</f>
      </c>
      <c r="O25">
        <f>0+R25</f>
      </c>
      <c r="Q25">
        <f>0+I26+I30+I34+I38+I42+I46+I50+I54+I58+I62+I66+I70+I74+I78+I82+I86+I90+I94+I98+I102+I106+I110</f>
      </c>
      <c>
        <f>0+O26+O30+O34+O38+O42+O46+O50+O54+O58+O62+O66+O70+O74+O78+O82+O86+O90+O94+O98+O102+O106+O110</f>
      </c>
    </row>
    <row r="26" spans="1:16" ht="12.75">
      <c r="A26" s="25" t="s">
        <v>44</v>
      </c>
      <c s="29" t="s">
        <v>22</v>
      </c>
      <c s="29" t="s">
        <v>124</v>
      </c>
      <c s="25" t="s">
        <v>46</v>
      </c>
      <c s="30" t="s">
        <v>125</v>
      </c>
      <c s="31" t="s">
        <v>126</v>
      </c>
      <c s="32">
        <v>15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49</v>
      </c>
      <c r="E27" s="35" t="s">
        <v>127</v>
      </c>
    </row>
    <row r="28" spans="1:5" ht="12.75">
      <c r="A28" s="36" t="s">
        <v>51</v>
      </c>
      <c r="E28" s="37" t="s">
        <v>128</v>
      </c>
    </row>
    <row r="29" spans="1:5" ht="38.25">
      <c r="A29" t="s">
        <v>53</v>
      </c>
      <c r="E29" s="35" t="s">
        <v>129</v>
      </c>
    </row>
    <row r="30" spans="1:16" ht="25.5">
      <c r="A30" s="25" t="s">
        <v>44</v>
      </c>
      <c s="29" t="s">
        <v>36</v>
      </c>
      <c s="29" t="s">
        <v>130</v>
      </c>
      <c s="25" t="s">
        <v>46</v>
      </c>
      <c s="30" t="s">
        <v>131</v>
      </c>
      <c s="31" t="s">
        <v>132</v>
      </c>
      <c s="32">
        <v>797.916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133</v>
      </c>
    </row>
    <row r="32" spans="1:5" ht="12.75">
      <c r="A32" s="36" t="s">
        <v>51</v>
      </c>
      <c r="E32" s="37" t="s">
        <v>134</v>
      </c>
    </row>
    <row r="33" spans="1:5" ht="63.75">
      <c r="A33" t="s">
        <v>53</v>
      </c>
      <c r="E33" s="35" t="s">
        <v>135</v>
      </c>
    </row>
    <row r="34" spans="1:16" ht="12.75">
      <c r="A34" s="25" t="s">
        <v>44</v>
      </c>
      <c s="29" t="s">
        <v>75</v>
      </c>
      <c s="29" t="s">
        <v>136</v>
      </c>
      <c s="25" t="s">
        <v>46</v>
      </c>
      <c s="30" t="s">
        <v>137</v>
      </c>
      <c s="31" t="s">
        <v>138</v>
      </c>
      <c s="32">
        <v>96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49</v>
      </c>
      <c r="E35" s="35" t="s">
        <v>139</v>
      </c>
    </row>
    <row r="36" spans="1:5" ht="12.75">
      <c r="A36" s="36" t="s">
        <v>51</v>
      </c>
      <c r="E36" s="37" t="s">
        <v>140</v>
      </c>
    </row>
    <row r="37" spans="1:5" ht="63.75">
      <c r="A37" t="s">
        <v>53</v>
      </c>
      <c r="E37" s="35" t="s">
        <v>135</v>
      </c>
    </row>
    <row r="38" spans="1:16" ht="12.75">
      <c r="A38" s="25" t="s">
        <v>44</v>
      </c>
      <c s="29" t="s">
        <v>79</v>
      </c>
      <c s="29" t="s">
        <v>141</v>
      </c>
      <c s="25" t="s">
        <v>46</v>
      </c>
      <c s="30" t="s">
        <v>142</v>
      </c>
      <c s="31" t="s">
        <v>132</v>
      </c>
      <c s="32">
        <v>271.32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63.75">
      <c r="A39" s="34" t="s">
        <v>49</v>
      </c>
      <c r="E39" s="35" t="s">
        <v>143</v>
      </c>
    </row>
    <row r="40" spans="1:5" ht="12.75">
      <c r="A40" s="36" t="s">
        <v>51</v>
      </c>
      <c r="E40" s="37" t="s">
        <v>144</v>
      </c>
    </row>
    <row r="41" spans="1:5" ht="63.75">
      <c r="A41" t="s">
        <v>53</v>
      </c>
      <c r="E41" s="35" t="s">
        <v>135</v>
      </c>
    </row>
    <row r="42" spans="1:16" ht="12.75">
      <c r="A42" s="25" t="s">
        <v>44</v>
      </c>
      <c s="29" t="s">
        <v>39</v>
      </c>
      <c s="29" t="s">
        <v>145</v>
      </c>
      <c s="25" t="s">
        <v>46</v>
      </c>
      <c s="30" t="s">
        <v>146</v>
      </c>
      <c s="31" t="s">
        <v>138</v>
      </c>
      <c s="32">
        <v>367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46</v>
      </c>
    </row>
    <row r="44" spans="1:5" ht="12.75">
      <c r="A44" s="36" t="s">
        <v>51</v>
      </c>
      <c r="E44" s="37" t="s">
        <v>147</v>
      </c>
    </row>
    <row r="45" spans="1:5" ht="25.5">
      <c r="A45" t="s">
        <v>53</v>
      </c>
      <c r="E45" s="35" t="s">
        <v>148</v>
      </c>
    </row>
    <row r="46" spans="1:16" ht="12.75">
      <c r="A46" s="25" t="s">
        <v>44</v>
      </c>
      <c s="29" t="s">
        <v>41</v>
      </c>
      <c s="29" t="s">
        <v>149</v>
      </c>
      <c s="25" t="s">
        <v>46</v>
      </c>
      <c s="30" t="s">
        <v>150</v>
      </c>
      <c s="31" t="s">
        <v>132</v>
      </c>
      <c s="32">
        <v>169.5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51">
      <c r="A47" s="34" t="s">
        <v>49</v>
      </c>
      <c r="E47" s="35" t="s">
        <v>151</v>
      </c>
    </row>
    <row r="48" spans="1:5" ht="12.75">
      <c r="A48" s="36" t="s">
        <v>51</v>
      </c>
      <c r="E48" s="37" t="s">
        <v>152</v>
      </c>
    </row>
    <row r="49" spans="1:5" ht="38.25">
      <c r="A49" t="s">
        <v>53</v>
      </c>
      <c r="E49" s="35" t="s">
        <v>153</v>
      </c>
    </row>
    <row r="50" spans="1:16" ht="12.75">
      <c r="A50" s="25" t="s">
        <v>44</v>
      </c>
      <c s="29" t="s">
        <v>91</v>
      </c>
      <c s="29" t="s">
        <v>154</v>
      </c>
      <c s="25" t="s">
        <v>46</v>
      </c>
      <c s="30" t="s">
        <v>155</v>
      </c>
      <c s="31" t="s">
        <v>132</v>
      </c>
      <c s="32">
        <v>1010.52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49</v>
      </c>
      <c r="E51" s="35" t="s">
        <v>156</v>
      </c>
    </row>
    <row r="52" spans="1:5" ht="12.75">
      <c r="A52" s="36" t="s">
        <v>51</v>
      </c>
      <c r="E52" s="37" t="s">
        <v>157</v>
      </c>
    </row>
    <row r="53" spans="1:5" ht="369.75">
      <c r="A53" t="s">
        <v>53</v>
      </c>
      <c r="E53" s="35" t="s">
        <v>158</v>
      </c>
    </row>
    <row r="54" spans="1:16" ht="12.75">
      <c r="A54" s="25" t="s">
        <v>44</v>
      </c>
      <c s="29" t="s">
        <v>98</v>
      </c>
      <c s="29" t="s">
        <v>159</v>
      </c>
      <c s="25" t="s">
        <v>46</v>
      </c>
      <c s="30" t="s">
        <v>160</v>
      </c>
      <c s="31" t="s">
        <v>132</v>
      </c>
      <c s="32">
        <v>114.083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161</v>
      </c>
    </row>
    <row r="56" spans="1:5" ht="12.75">
      <c r="A56" s="36" t="s">
        <v>51</v>
      </c>
      <c r="E56" s="37" t="s">
        <v>162</v>
      </c>
    </row>
    <row r="57" spans="1:5" ht="318.75">
      <c r="A57" t="s">
        <v>53</v>
      </c>
      <c r="E57" s="35" t="s">
        <v>163</v>
      </c>
    </row>
    <row r="58" spans="1:16" ht="12.75">
      <c r="A58" s="25" t="s">
        <v>44</v>
      </c>
      <c s="29" t="s">
        <v>164</v>
      </c>
      <c s="29" t="s">
        <v>165</v>
      </c>
      <c s="25" t="s">
        <v>46</v>
      </c>
      <c s="30" t="s">
        <v>166</v>
      </c>
      <c s="31" t="s">
        <v>132</v>
      </c>
      <c s="32">
        <v>12.75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49</v>
      </c>
      <c r="E59" s="35" t="s">
        <v>156</v>
      </c>
    </row>
    <row r="60" spans="1:5" ht="12.75">
      <c r="A60" s="36" t="s">
        <v>51</v>
      </c>
      <c r="E60" s="37" t="s">
        <v>167</v>
      </c>
    </row>
    <row r="61" spans="1:5" ht="25.5">
      <c r="A61" t="s">
        <v>53</v>
      </c>
      <c r="E61" s="35" t="s">
        <v>168</v>
      </c>
    </row>
    <row r="62" spans="1:16" ht="12.75">
      <c r="A62" s="25" t="s">
        <v>44</v>
      </c>
      <c s="29" t="s">
        <v>169</v>
      </c>
      <c s="29" t="s">
        <v>170</v>
      </c>
      <c s="25" t="s">
        <v>46</v>
      </c>
      <c s="30" t="s">
        <v>171</v>
      </c>
      <c s="31" t="s">
        <v>138</v>
      </c>
      <c s="32">
        <v>39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49</v>
      </c>
      <c r="E63" s="35" t="s">
        <v>156</v>
      </c>
    </row>
    <row r="64" spans="1:5" ht="12.75">
      <c r="A64" s="36" t="s">
        <v>51</v>
      </c>
      <c r="E64" s="37" t="s">
        <v>172</v>
      </c>
    </row>
    <row r="65" spans="1:5" ht="25.5">
      <c r="A65" t="s">
        <v>53</v>
      </c>
      <c r="E65" s="35" t="s">
        <v>168</v>
      </c>
    </row>
    <row r="66" spans="1:16" ht="12.75">
      <c r="A66" s="25" t="s">
        <v>44</v>
      </c>
      <c s="29" t="s">
        <v>173</v>
      </c>
      <c s="29" t="s">
        <v>174</v>
      </c>
      <c s="25" t="s">
        <v>46</v>
      </c>
      <c s="30" t="s">
        <v>175</v>
      </c>
      <c s="31" t="s">
        <v>132</v>
      </c>
      <c s="32">
        <v>28.3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49</v>
      </c>
      <c r="E67" s="35" t="s">
        <v>156</v>
      </c>
    </row>
    <row r="68" spans="1:5" ht="38.25">
      <c r="A68" s="36" t="s">
        <v>51</v>
      </c>
      <c r="E68" s="37" t="s">
        <v>176</v>
      </c>
    </row>
    <row r="69" spans="1:5" ht="318.75">
      <c r="A69" t="s">
        <v>53</v>
      </c>
      <c r="E69" s="35" t="s">
        <v>177</v>
      </c>
    </row>
    <row r="70" spans="1:16" ht="12.75">
      <c r="A70" s="25" t="s">
        <v>44</v>
      </c>
      <c s="29" t="s">
        <v>178</v>
      </c>
      <c s="29" t="s">
        <v>179</v>
      </c>
      <c s="25" t="s">
        <v>46</v>
      </c>
      <c s="30" t="s">
        <v>180</v>
      </c>
      <c s="31" t="s">
        <v>132</v>
      </c>
      <c s="32">
        <v>7.92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181</v>
      </c>
    </row>
    <row r="72" spans="1:5" ht="12.75">
      <c r="A72" s="36" t="s">
        <v>51</v>
      </c>
      <c r="E72" s="37" t="s">
        <v>182</v>
      </c>
    </row>
    <row r="73" spans="1:5" ht="318.75">
      <c r="A73" t="s">
        <v>53</v>
      </c>
      <c r="E73" s="35" t="s">
        <v>177</v>
      </c>
    </row>
    <row r="74" spans="1:16" ht="12.75">
      <c r="A74" s="25" t="s">
        <v>44</v>
      </c>
      <c s="29" t="s">
        <v>183</v>
      </c>
      <c s="29" t="s">
        <v>184</v>
      </c>
      <c s="25" t="s">
        <v>46</v>
      </c>
      <c s="30" t="s">
        <v>185</v>
      </c>
      <c s="31" t="s">
        <v>132</v>
      </c>
      <c s="32">
        <v>114.083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49</v>
      </c>
      <c r="E75" s="35" t="s">
        <v>186</v>
      </c>
    </row>
    <row r="76" spans="1:5" ht="12.75">
      <c r="A76" s="36" t="s">
        <v>51</v>
      </c>
      <c r="E76" s="37" t="s">
        <v>187</v>
      </c>
    </row>
    <row r="77" spans="1:5" ht="191.25">
      <c r="A77" t="s">
        <v>53</v>
      </c>
      <c r="E77" s="35" t="s">
        <v>188</v>
      </c>
    </row>
    <row r="78" spans="1:16" ht="12.75">
      <c r="A78" s="25" t="s">
        <v>44</v>
      </c>
      <c s="29" t="s">
        <v>189</v>
      </c>
      <c s="29" t="s">
        <v>190</v>
      </c>
      <c s="25" t="s">
        <v>46</v>
      </c>
      <c s="30" t="s">
        <v>191</v>
      </c>
      <c s="31" t="s">
        <v>132</v>
      </c>
      <c s="32">
        <v>910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25.5">
      <c r="A79" s="34" t="s">
        <v>49</v>
      </c>
      <c r="E79" s="35" t="s">
        <v>192</v>
      </c>
    </row>
    <row r="80" spans="1:5" ht="12.75">
      <c r="A80" s="36" t="s">
        <v>51</v>
      </c>
      <c r="E80" s="37" t="s">
        <v>193</v>
      </c>
    </row>
    <row r="81" spans="1:5" ht="280.5">
      <c r="A81" t="s">
        <v>53</v>
      </c>
      <c r="E81" s="35" t="s">
        <v>194</v>
      </c>
    </row>
    <row r="82" spans="1:16" ht="12.75">
      <c r="A82" s="25" t="s">
        <v>44</v>
      </c>
      <c s="29" t="s">
        <v>195</v>
      </c>
      <c s="29" t="s">
        <v>196</v>
      </c>
      <c s="25" t="s">
        <v>46</v>
      </c>
      <c s="30" t="s">
        <v>197</v>
      </c>
      <c s="31" t="s">
        <v>132</v>
      </c>
      <c s="32">
        <v>150.8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49</v>
      </c>
      <c r="E83" s="35" t="s">
        <v>198</v>
      </c>
    </row>
    <row r="84" spans="1:5" ht="12.75">
      <c r="A84" s="36" t="s">
        <v>51</v>
      </c>
      <c r="E84" s="37" t="s">
        <v>199</v>
      </c>
    </row>
    <row r="85" spans="1:5" ht="242.25">
      <c r="A85" t="s">
        <v>53</v>
      </c>
      <c r="E85" s="35" t="s">
        <v>200</v>
      </c>
    </row>
    <row r="86" spans="1:16" ht="12.75">
      <c r="A86" s="25" t="s">
        <v>44</v>
      </c>
      <c s="29" t="s">
        <v>201</v>
      </c>
      <c s="29" t="s">
        <v>202</v>
      </c>
      <c s="25" t="s">
        <v>46</v>
      </c>
      <c s="30" t="s">
        <v>203</v>
      </c>
      <c s="31" t="s">
        <v>132</v>
      </c>
      <c s="32">
        <v>23.1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49</v>
      </c>
      <c r="E87" s="35" t="s">
        <v>204</v>
      </c>
    </row>
    <row r="88" spans="1:5" ht="51">
      <c r="A88" s="36" t="s">
        <v>51</v>
      </c>
      <c r="E88" s="37" t="s">
        <v>205</v>
      </c>
    </row>
    <row r="89" spans="1:5" ht="280.5">
      <c r="A89" t="s">
        <v>53</v>
      </c>
      <c r="E89" s="35" t="s">
        <v>206</v>
      </c>
    </row>
    <row r="90" spans="1:16" ht="12.75">
      <c r="A90" s="25" t="s">
        <v>44</v>
      </c>
      <c s="29" t="s">
        <v>207</v>
      </c>
      <c s="29" t="s">
        <v>208</v>
      </c>
      <c s="25" t="s">
        <v>46</v>
      </c>
      <c s="30" t="s">
        <v>209</v>
      </c>
      <c s="31" t="s">
        <v>126</v>
      </c>
      <c s="32">
        <v>2371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49</v>
      </c>
      <c r="E91" s="35" t="s">
        <v>46</v>
      </c>
    </row>
    <row r="92" spans="1:5" ht="12.75">
      <c r="A92" s="36" t="s">
        <v>51</v>
      </c>
      <c r="E92" s="37" t="s">
        <v>210</v>
      </c>
    </row>
    <row r="93" spans="1:5" ht="25.5">
      <c r="A93" t="s">
        <v>53</v>
      </c>
      <c r="E93" s="35" t="s">
        <v>211</v>
      </c>
    </row>
    <row r="94" spans="1:16" ht="12.75">
      <c r="A94" s="25" t="s">
        <v>44</v>
      </c>
      <c s="29" t="s">
        <v>212</v>
      </c>
      <c s="29" t="s">
        <v>213</v>
      </c>
      <c s="25" t="s">
        <v>46</v>
      </c>
      <c s="30" t="s">
        <v>214</v>
      </c>
      <c s="31" t="s">
        <v>132</v>
      </c>
      <c s="32">
        <v>38.745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49</v>
      </c>
      <c r="E95" s="35" t="s">
        <v>46</v>
      </c>
    </row>
    <row r="96" spans="1:5" ht="12.75">
      <c r="A96" s="36" t="s">
        <v>51</v>
      </c>
      <c r="E96" s="37" t="s">
        <v>215</v>
      </c>
    </row>
    <row r="97" spans="1:5" ht="38.25">
      <c r="A97" t="s">
        <v>53</v>
      </c>
      <c r="E97" s="35" t="s">
        <v>216</v>
      </c>
    </row>
    <row r="98" spans="1:16" ht="12.75">
      <c r="A98" s="25" t="s">
        <v>44</v>
      </c>
      <c s="29" t="s">
        <v>217</v>
      </c>
      <c s="29" t="s">
        <v>218</v>
      </c>
      <c s="25" t="s">
        <v>46</v>
      </c>
      <c s="30" t="s">
        <v>219</v>
      </c>
      <c s="31" t="s">
        <v>132</v>
      </c>
      <c s="32">
        <v>75.338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49</v>
      </c>
      <c r="E99" s="35" t="s">
        <v>46</v>
      </c>
    </row>
    <row r="100" spans="1:5" ht="12.75">
      <c r="A100" s="36" t="s">
        <v>51</v>
      </c>
      <c r="E100" s="37" t="s">
        <v>220</v>
      </c>
    </row>
    <row r="101" spans="1:5" ht="38.25">
      <c r="A101" t="s">
        <v>53</v>
      </c>
      <c r="E101" s="35" t="s">
        <v>221</v>
      </c>
    </row>
    <row r="102" spans="1:16" ht="12.75">
      <c r="A102" s="25" t="s">
        <v>44</v>
      </c>
      <c s="29" t="s">
        <v>222</v>
      </c>
      <c s="29" t="s">
        <v>223</v>
      </c>
      <c s="25" t="s">
        <v>46</v>
      </c>
      <c s="30" t="s">
        <v>224</v>
      </c>
      <c s="31" t="s">
        <v>126</v>
      </c>
      <c s="32">
        <v>861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49</v>
      </c>
      <c r="E103" s="35" t="s">
        <v>46</v>
      </c>
    </row>
    <row r="104" spans="1:5" ht="12.75">
      <c r="A104" s="36" t="s">
        <v>51</v>
      </c>
      <c r="E104" s="37" t="s">
        <v>225</v>
      </c>
    </row>
    <row r="105" spans="1:5" ht="25.5">
      <c r="A105" t="s">
        <v>53</v>
      </c>
      <c r="E105" s="35" t="s">
        <v>226</v>
      </c>
    </row>
    <row r="106" spans="1:16" ht="12.75">
      <c r="A106" s="25" t="s">
        <v>44</v>
      </c>
      <c s="29" t="s">
        <v>227</v>
      </c>
      <c s="29" t="s">
        <v>228</v>
      </c>
      <c s="25" t="s">
        <v>46</v>
      </c>
      <c s="30" t="s">
        <v>229</v>
      </c>
      <c s="31" t="s">
        <v>126</v>
      </c>
      <c s="32">
        <v>861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49</v>
      </c>
      <c r="E107" s="35" t="s">
        <v>46</v>
      </c>
    </row>
    <row r="108" spans="1:5" ht="12.75">
      <c r="A108" s="36" t="s">
        <v>51</v>
      </c>
      <c r="E108" s="37" t="s">
        <v>225</v>
      </c>
    </row>
    <row r="109" spans="1:5" ht="38.25">
      <c r="A109" t="s">
        <v>53</v>
      </c>
      <c r="E109" s="35" t="s">
        <v>230</v>
      </c>
    </row>
    <row r="110" spans="1:16" ht="12.75">
      <c r="A110" s="25" t="s">
        <v>44</v>
      </c>
      <c s="29" t="s">
        <v>231</v>
      </c>
      <c s="29" t="s">
        <v>232</v>
      </c>
      <c s="25" t="s">
        <v>46</v>
      </c>
      <c s="30" t="s">
        <v>233</v>
      </c>
      <c s="31" t="s">
        <v>132</v>
      </c>
      <c s="32">
        <v>8.61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49</v>
      </c>
      <c r="E111" s="35" t="s">
        <v>46</v>
      </c>
    </row>
    <row r="112" spans="1:5" ht="25.5">
      <c r="A112" s="36" t="s">
        <v>51</v>
      </c>
      <c r="E112" s="37" t="s">
        <v>234</v>
      </c>
    </row>
    <row r="113" spans="1:5" ht="38.25">
      <c r="A113" t="s">
        <v>53</v>
      </c>
      <c r="E113" s="35" t="s">
        <v>235</v>
      </c>
    </row>
    <row r="114" spans="1:18" ht="12.75" customHeight="1">
      <c r="A114" s="6" t="s">
        <v>42</v>
      </c>
      <c s="6"/>
      <c s="40" t="s">
        <v>23</v>
      </c>
      <c s="6"/>
      <c s="27" t="s">
        <v>236</v>
      </c>
      <c s="6"/>
      <c s="6"/>
      <c s="6"/>
      <c s="41">
        <f>0+Q114</f>
      </c>
      <c r="O114">
        <f>0+R114</f>
      </c>
      <c r="Q114">
        <f>0+I115+I119</f>
      </c>
      <c>
        <f>0+O115+O119</f>
      </c>
    </row>
    <row r="115" spans="1:16" ht="12.75">
      <c r="A115" s="25" t="s">
        <v>44</v>
      </c>
      <c s="29" t="s">
        <v>237</v>
      </c>
      <c s="29" t="s">
        <v>238</v>
      </c>
      <c s="25" t="s">
        <v>46</v>
      </c>
      <c s="30" t="s">
        <v>239</v>
      </c>
      <c s="31" t="s">
        <v>138</v>
      </c>
      <c s="32">
        <v>82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51">
      <c r="A116" s="34" t="s">
        <v>49</v>
      </c>
      <c r="E116" s="35" t="s">
        <v>240</v>
      </c>
    </row>
    <row r="117" spans="1:5" ht="12.75">
      <c r="A117" s="36" t="s">
        <v>51</v>
      </c>
      <c r="E117" s="37" t="s">
        <v>241</v>
      </c>
    </row>
    <row r="118" spans="1:5" ht="165.75">
      <c r="A118" t="s">
        <v>53</v>
      </c>
      <c r="E118" s="35" t="s">
        <v>242</v>
      </c>
    </row>
    <row r="119" spans="1:16" ht="12.75">
      <c r="A119" s="25" t="s">
        <v>44</v>
      </c>
      <c s="29" t="s">
        <v>243</v>
      </c>
      <c s="29" t="s">
        <v>244</v>
      </c>
      <c s="25" t="s">
        <v>46</v>
      </c>
      <c s="30" t="s">
        <v>245</v>
      </c>
      <c s="31" t="s">
        <v>126</v>
      </c>
      <c s="32">
        <v>2371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25.5">
      <c r="A120" s="34" t="s">
        <v>49</v>
      </c>
      <c r="E120" s="35" t="s">
        <v>246</v>
      </c>
    </row>
    <row r="121" spans="1:5" ht="12.75">
      <c r="A121" s="36" t="s">
        <v>51</v>
      </c>
      <c r="E121" s="37" t="s">
        <v>210</v>
      </c>
    </row>
    <row r="122" spans="1:5" ht="51">
      <c r="A122" t="s">
        <v>53</v>
      </c>
      <c r="E122" s="35" t="s">
        <v>247</v>
      </c>
    </row>
    <row r="123" spans="1:18" ht="12.75" customHeight="1">
      <c r="A123" s="6" t="s">
        <v>42</v>
      </c>
      <c s="6"/>
      <c s="40" t="s">
        <v>33</v>
      </c>
      <c s="6"/>
      <c s="27" t="s">
        <v>248</v>
      </c>
      <c s="6"/>
      <c s="6"/>
      <c s="6"/>
      <c s="41">
        <f>0+Q123</f>
      </c>
      <c r="O123">
        <f>0+R123</f>
      </c>
      <c r="Q123">
        <f>0+I124+I128+I132+I136+I140</f>
      </c>
      <c>
        <f>0+O124+O128+O132+O136+O140</f>
      </c>
    </row>
    <row r="124" spans="1:16" ht="12.75">
      <c r="A124" s="25" t="s">
        <v>44</v>
      </c>
      <c s="29" t="s">
        <v>249</v>
      </c>
      <c s="29" t="s">
        <v>250</v>
      </c>
      <c s="25" t="s">
        <v>46</v>
      </c>
      <c s="30" t="s">
        <v>251</v>
      </c>
      <c s="31" t="s">
        <v>132</v>
      </c>
      <c s="32">
        <v>16.093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51">
      <c r="A125" s="34" t="s">
        <v>49</v>
      </c>
      <c r="E125" s="35" t="s">
        <v>252</v>
      </c>
    </row>
    <row r="126" spans="1:5" ht="63.75">
      <c r="A126" s="36" t="s">
        <v>51</v>
      </c>
      <c r="E126" s="37" t="s">
        <v>253</v>
      </c>
    </row>
    <row r="127" spans="1:5" ht="369.75">
      <c r="A127" t="s">
        <v>53</v>
      </c>
      <c r="E127" s="35" t="s">
        <v>254</v>
      </c>
    </row>
    <row r="128" spans="1:16" ht="12.75">
      <c r="A128" s="25" t="s">
        <v>44</v>
      </c>
      <c s="29" t="s">
        <v>255</v>
      </c>
      <c s="29" t="s">
        <v>256</v>
      </c>
      <c s="25" t="s">
        <v>46</v>
      </c>
      <c s="30" t="s">
        <v>257</v>
      </c>
      <c s="31" t="s">
        <v>132</v>
      </c>
      <c s="32">
        <v>1.8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49</v>
      </c>
      <c r="E129" s="35" t="s">
        <v>258</v>
      </c>
    </row>
    <row r="130" spans="1:5" ht="12.75">
      <c r="A130" s="36" t="s">
        <v>51</v>
      </c>
      <c r="E130" s="37" t="s">
        <v>259</v>
      </c>
    </row>
    <row r="131" spans="1:5" ht="38.25">
      <c r="A131" t="s">
        <v>53</v>
      </c>
      <c r="E131" s="35" t="s">
        <v>260</v>
      </c>
    </row>
    <row r="132" spans="1:16" ht="12.75">
      <c r="A132" s="25" t="s">
        <v>44</v>
      </c>
      <c s="29" t="s">
        <v>261</v>
      </c>
      <c s="29" t="s">
        <v>262</v>
      </c>
      <c s="25" t="s">
        <v>46</v>
      </c>
      <c s="30" t="s">
        <v>263</v>
      </c>
      <c s="31" t="s">
        <v>132</v>
      </c>
      <c s="32">
        <v>2.168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12.75">
      <c r="A133" s="34" t="s">
        <v>49</v>
      </c>
      <c r="E133" s="35" t="s">
        <v>264</v>
      </c>
    </row>
    <row r="134" spans="1:5" ht="12.75">
      <c r="A134" s="36" t="s">
        <v>51</v>
      </c>
      <c r="E134" s="37" t="s">
        <v>265</v>
      </c>
    </row>
    <row r="135" spans="1:5" ht="293.25">
      <c r="A135" t="s">
        <v>53</v>
      </c>
      <c r="E135" s="35" t="s">
        <v>266</v>
      </c>
    </row>
    <row r="136" spans="1:16" ht="12.75">
      <c r="A136" s="25" t="s">
        <v>44</v>
      </c>
      <c s="29" t="s">
        <v>267</v>
      </c>
      <c s="29" t="s">
        <v>268</v>
      </c>
      <c s="25" t="s">
        <v>46</v>
      </c>
      <c s="30" t="s">
        <v>269</v>
      </c>
      <c s="31" t="s">
        <v>132</v>
      </c>
      <c s="32">
        <v>6.96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49</v>
      </c>
      <c r="E137" s="35" t="s">
        <v>46</v>
      </c>
    </row>
    <row r="138" spans="1:5" ht="38.25">
      <c r="A138" s="36" t="s">
        <v>51</v>
      </c>
      <c r="E138" s="37" t="s">
        <v>270</v>
      </c>
    </row>
    <row r="139" spans="1:5" ht="102">
      <c r="A139" t="s">
        <v>53</v>
      </c>
      <c r="E139" s="35" t="s">
        <v>271</v>
      </c>
    </row>
    <row r="140" spans="1:16" ht="12.75">
      <c r="A140" s="25" t="s">
        <v>44</v>
      </c>
      <c s="29" t="s">
        <v>272</v>
      </c>
      <c s="29" t="s">
        <v>273</v>
      </c>
      <c s="25" t="s">
        <v>46</v>
      </c>
      <c s="30" t="s">
        <v>274</v>
      </c>
      <c s="31" t="s">
        <v>126</v>
      </c>
      <c s="32">
        <v>67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49</v>
      </c>
      <c r="E141" s="35" t="s">
        <v>275</v>
      </c>
    </row>
    <row r="142" spans="1:5" ht="12.75">
      <c r="A142" s="36" t="s">
        <v>51</v>
      </c>
      <c r="E142" s="37" t="s">
        <v>276</v>
      </c>
    </row>
    <row r="143" spans="1:5" ht="102">
      <c r="A143" t="s">
        <v>53</v>
      </c>
      <c r="E143" s="35" t="s">
        <v>277</v>
      </c>
    </row>
    <row r="144" spans="1:18" ht="12.75" customHeight="1">
      <c r="A144" s="6" t="s">
        <v>42</v>
      </c>
      <c s="6"/>
      <c s="40" t="s">
        <v>22</v>
      </c>
      <c s="6"/>
      <c s="27" t="s">
        <v>278</v>
      </c>
      <c s="6"/>
      <c s="6"/>
      <c s="6"/>
      <c s="41">
        <f>0+Q144</f>
      </c>
      <c r="O144">
        <f>0+R144</f>
      </c>
      <c r="Q144">
        <f>0+I145+I149+I153+I157+I161+I165+I169+I173+I177</f>
      </c>
      <c>
        <f>0+O145+O149+O153+O157+O161+O165+O169+O173+O177</f>
      </c>
    </row>
    <row r="145" spans="1:16" ht="12.75">
      <c r="A145" s="25" t="s">
        <v>44</v>
      </c>
      <c s="29" t="s">
        <v>279</v>
      </c>
      <c s="29" t="s">
        <v>280</v>
      </c>
      <c s="25" t="s">
        <v>46</v>
      </c>
      <c s="30" t="s">
        <v>281</v>
      </c>
      <c s="31" t="s">
        <v>126</v>
      </c>
      <c s="32">
        <v>4498.91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49</v>
      </c>
      <c r="E146" s="35" t="s">
        <v>46</v>
      </c>
    </row>
    <row r="147" spans="1:5" ht="51">
      <c r="A147" s="36" t="s">
        <v>51</v>
      </c>
      <c r="E147" s="37" t="s">
        <v>282</v>
      </c>
    </row>
    <row r="148" spans="1:5" ht="51">
      <c r="A148" t="s">
        <v>53</v>
      </c>
      <c r="E148" s="35" t="s">
        <v>283</v>
      </c>
    </row>
    <row r="149" spans="1:16" ht="12.75">
      <c r="A149" s="25" t="s">
        <v>44</v>
      </c>
      <c s="29" t="s">
        <v>284</v>
      </c>
      <c s="29" t="s">
        <v>285</v>
      </c>
      <c s="25" t="s">
        <v>46</v>
      </c>
      <c s="30" t="s">
        <v>286</v>
      </c>
      <c s="31" t="s">
        <v>126</v>
      </c>
      <c s="32">
        <v>240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49</v>
      </c>
      <c r="E150" s="35" t="s">
        <v>46</v>
      </c>
    </row>
    <row r="151" spans="1:5" ht="12.75">
      <c r="A151" s="36" t="s">
        <v>51</v>
      </c>
      <c r="E151" s="37" t="s">
        <v>287</v>
      </c>
    </row>
    <row r="152" spans="1:5" ht="102">
      <c r="A152" t="s">
        <v>53</v>
      </c>
      <c r="E152" s="35" t="s">
        <v>288</v>
      </c>
    </row>
    <row r="153" spans="1:16" ht="12.75">
      <c r="A153" s="25" t="s">
        <v>44</v>
      </c>
      <c s="29" t="s">
        <v>289</v>
      </c>
      <c s="29" t="s">
        <v>290</v>
      </c>
      <c s="25" t="s">
        <v>46</v>
      </c>
      <c s="30" t="s">
        <v>291</v>
      </c>
      <c s="31" t="s">
        <v>126</v>
      </c>
      <c s="32">
        <v>856.05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49</v>
      </c>
      <c r="E154" s="35" t="s">
        <v>292</v>
      </c>
    </row>
    <row r="155" spans="1:5" ht="12.75">
      <c r="A155" s="36" t="s">
        <v>51</v>
      </c>
      <c r="E155" s="37" t="s">
        <v>293</v>
      </c>
    </row>
    <row r="156" spans="1:5" ht="102">
      <c r="A156" t="s">
        <v>53</v>
      </c>
      <c r="E156" s="35" t="s">
        <v>288</v>
      </c>
    </row>
    <row r="157" spans="1:16" ht="12.75">
      <c r="A157" s="25" t="s">
        <v>44</v>
      </c>
      <c s="29" t="s">
        <v>294</v>
      </c>
      <c s="29" t="s">
        <v>295</v>
      </c>
      <c s="25" t="s">
        <v>46</v>
      </c>
      <c s="30" t="s">
        <v>296</v>
      </c>
      <c s="31" t="s">
        <v>126</v>
      </c>
      <c s="32">
        <v>9183.57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49</v>
      </c>
      <c r="E158" s="35" t="s">
        <v>46</v>
      </c>
    </row>
    <row r="159" spans="1:5" ht="76.5">
      <c r="A159" s="36" t="s">
        <v>51</v>
      </c>
      <c r="E159" s="37" t="s">
        <v>297</v>
      </c>
    </row>
    <row r="160" spans="1:5" ht="51">
      <c r="A160" t="s">
        <v>53</v>
      </c>
      <c r="E160" s="35" t="s">
        <v>298</v>
      </c>
    </row>
    <row r="161" spans="1:16" ht="12.75">
      <c r="A161" s="25" t="s">
        <v>44</v>
      </c>
      <c s="29" t="s">
        <v>299</v>
      </c>
      <c s="29" t="s">
        <v>300</v>
      </c>
      <c s="25" t="s">
        <v>46</v>
      </c>
      <c s="30" t="s">
        <v>301</v>
      </c>
      <c s="31" t="s">
        <v>126</v>
      </c>
      <c s="32">
        <v>1645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25.5">
      <c r="A162" s="34" t="s">
        <v>49</v>
      </c>
      <c r="E162" s="35" t="s">
        <v>302</v>
      </c>
    </row>
    <row r="163" spans="1:5" ht="12.75">
      <c r="A163" s="36" t="s">
        <v>51</v>
      </c>
      <c r="E163" s="37" t="s">
        <v>303</v>
      </c>
    </row>
    <row r="164" spans="1:5" ht="51">
      <c r="A164" t="s">
        <v>53</v>
      </c>
      <c r="E164" s="35" t="s">
        <v>304</v>
      </c>
    </row>
    <row r="165" spans="1:16" ht="12.75">
      <c r="A165" s="25" t="s">
        <v>44</v>
      </c>
      <c s="29" t="s">
        <v>305</v>
      </c>
      <c s="29" t="s">
        <v>306</v>
      </c>
      <c s="25" t="s">
        <v>46</v>
      </c>
      <c s="30" t="s">
        <v>307</v>
      </c>
      <c s="31" t="s">
        <v>132</v>
      </c>
      <c s="32">
        <v>65.8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25.5">
      <c r="A166" s="34" t="s">
        <v>49</v>
      </c>
      <c r="E166" s="35" t="s">
        <v>308</v>
      </c>
    </row>
    <row r="167" spans="1:5" ht="12.75">
      <c r="A167" s="36" t="s">
        <v>51</v>
      </c>
      <c r="E167" s="37" t="s">
        <v>309</v>
      </c>
    </row>
    <row r="168" spans="1:5" ht="140.25">
      <c r="A168" t="s">
        <v>53</v>
      </c>
      <c r="E168" s="35" t="s">
        <v>310</v>
      </c>
    </row>
    <row r="169" spans="1:16" ht="12.75">
      <c r="A169" s="25" t="s">
        <v>44</v>
      </c>
      <c s="29" t="s">
        <v>311</v>
      </c>
      <c s="29" t="s">
        <v>312</v>
      </c>
      <c s="25" t="s">
        <v>46</v>
      </c>
      <c s="30" t="s">
        <v>313</v>
      </c>
      <c s="31" t="s">
        <v>126</v>
      </c>
      <c s="32">
        <v>3842.263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49</v>
      </c>
      <c r="E170" s="35" t="s">
        <v>314</v>
      </c>
    </row>
    <row r="171" spans="1:5" ht="12.75">
      <c r="A171" s="36" t="s">
        <v>51</v>
      </c>
      <c r="E171" s="37" t="s">
        <v>315</v>
      </c>
    </row>
    <row r="172" spans="1:5" ht="140.25">
      <c r="A172" t="s">
        <v>53</v>
      </c>
      <c r="E172" s="35" t="s">
        <v>310</v>
      </c>
    </row>
    <row r="173" spans="1:16" ht="12.75">
      <c r="A173" s="25" t="s">
        <v>44</v>
      </c>
      <c s="29" t="s">
        <v>316</v>
      </c>
      <c s="29" t="s">
        <v>317</v>
      </c>
      <c s="25" t="s">
        <v>46</v>
      </c>
      <c s="30" t="s">
        <v>318</v>
      </c>
      <c s="31" t="s">
        <v>126</v>
      </c>
      <c s="32">
        <v>3893.765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49</v>
      </c>
      <c r="E174" s="35" t="s">
        <v>46</v>
      </c>
    </row>
    <row r="175" spans="1:5" ht="12.75">
      <c r="A175" s="36" t="s">
        <v>51</v>
      </c>
      <c r="E175" s="37" t="s">
        <v>319</v>
      </c>
    </row>
    <row r="176" spans="1:5" ht="140.25">
      <c r="A176" t="s">
        <v>53</v>
      </c>
      <c r="E176" s="35" t="s">
        <v>310</v>
      </c>
    </row>
    <row r="177" spans="1:16" ht="12.75">
      <c r="A177" s="25" t="s">
        <v>44</v>
      </c>
      <c s="29" t="s">
        <v>320</v>
      </c>
      <c s="29" t="s">
        <v>321</v>
      </c>
      <c s="25" t="s">
        <v>46</v>
      </c>
      <c s="30" t="s">
        <v>322</v>
      </c>
      <c s="31" t="s">
        <v>126</v>
      </c>
      <c s="32">
        <v>10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49</v>
      </c>
      <c r="E178" s="35" t="s">
        <v>323</v>
      </c>
    </row>
    <row r="179" spans="1:5" ht="12.75">
      <c r="A179" s="36" t="s">
        <v>51</v>
      </c>
      <c r="E179" s="37" t="s">
        <v>324</v>
      </c>
    </row>
    <row r="180" spans="1:5" ht="89.25">
      <c r="A180" t="s">
        <v>53</v>
      </c>
      <c r="E180" s="35" t="s">
        <v>325</v>
      </c>
    </row>
    <row r="181" spans="1:18" ht="12.75" customHeight="1">
      <c r="A181" s="6" t="s">
        <v>42</v>
      </c>
      <c s="6"/>
      <c s="40" t="s">
        <v>79</v>
      </c>
      <c s="6"/>
      <c s="27" t="s">
        <v>326</v>
      </c>
      <c s="6"/>
      <c s="6"/>
      <c s="6"/>
      <c s="41">
        <f>0+Q181</f>
      </c>
      <c r="O181">
        <f>0+R181</f>
      </c>
      <c r="Q181">
        <f>0+I182+I186+I190+I194+I198</f>
      </c>
      <c>
        <f>0+O182+O186+O190+O194+O198</f>
      </c>
    </row>
    <row r="182" spans="1:16" ht="12.75">
      <c r="A182" s="25" t="s">
        <v>44</v>
      </c>
      <c s="29" t="s">
        <v>327</v>
      </c>
      <c s="29" t="s">
        <v>328</v>
      </c>
      <c s="25" t="s">
        <v>46</v>
      </c>
      <c s="30" t="s">
        <v>329</v>
      </c>
      <c s="31" t="s">
        <v>138</v>
      </c>
      <c s="32">
        <v>10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49</v>
      </c>
      <c r="E183" s="35" t="s">
        <v>330</v>
      </c>
    </row>
    <row r="184" spans="1:5" ht="12.75">
      <c r="A184" s="36" t="s">
        <v>51</v>
      </c>
      <c r="E184" s="37" t="s">
        <v>331</v>
      </c>
    </row>
    <row r="185" spans="1:5" ht="255">
      <c r="A185" t="s">
        <v>53</v>
      </c>
      <c r="E185" s="35" t="s">
        <v>332</v>
      </c>
    </row>
    <row r="186" spans="1:16" ht="12.75">
      <c r="A186" s="25" t="s">
        <v>44</v>
      </c>
      <c s="29" t="s">
        <v>333</v>
      </c>
      <c s="29" t="s">
        <v>334</v>
      </c>
      <c s="25" t="s">
        <v>46</v>
      </c>
      <c s="30" t="s">
        <v>335</v>
      </c>
      <c s="31" t="s">
        <v>138</v>
      </c>
      <c s="32">
        <v>25</v>
      </c>
      <c s="33">
        <v>0</v>
      </c>
      <c s="33">
        <f>ROUND(ROUND(H186,2)*ROUND(G186,3),2)</f>
      </c>
      <c r="O186">
        <f>(I186*21)/100</f>
      </c>
      <c t="s">
        <v>23</v>
      </c>
    </row>
    <row r="187" spans="1:5" ht="12.75">
      <c r="A187" s="34" t="s">
        <v>49</v>
      </c>
      <c r="E187" s="35" t="s">
        <v>336</v>
      </c>
    </row>
    <row r="188" spans="1:5" ht="12.75">
      <c r="A188" s="36" t="s">
        <v>51</v>
      </c>
      <c r="E188" s="37" t="s">
        <v>337</v>
      </c>
    </row>
    <row r="189" spans="1:5" ht="242.25">
      <c r="A189" t="s">
        <v>53</v>
      </c>
      <c r="E189" s="35" t="s">
        <v>338</v>
      </c>
    </row>
    <row r="190" spans="1:16" ht="12.75">
      <c r="A190" s="25" t="s">
        <v>44</v>
      </c>
      <c s="29" t="s">
        <v>339</v>
      </c>
      <c s="29" t="s">
        <v>340</v>
      </c>
      <c s="25" t="s">
        <v>46</v>
      </c>
      <c s="30" t="s">
        <v>341</v>
      </c>
      <c s="31" t="s">
        <v>138</v>
      </c>
      <c s="32">
        <v>55.5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49</v>
      </c>
      <c r="E191" s="35" t="s">
        <v>336</v>
      </c>
    </row>
    <row r="192" spans="1:5" ht="12.75">
      <c r="A192" s="36" t="s">
        <v>51</v>
      </c>
      <c r="E192" s="37" t="s">
        <v>342</v>
      </c>
    </row>
    <row r="193" spans="1:5" ht="242.25">
      <c r="A193" t="s">
        <v>53</v>
      </c>
      <c r="E193" s="35" t="s">
        <v>343</v>
      </c>
    </row>
    <row r="194" spans="1:16" ht="12.75">
      <c r="A194" s="25" t="s">
        <v>44</v>
      </c>
      <c s="29" t="s">
        <v>344</v>
      </c>
      <c s="29" t="s">
        <v>345</v>
      </c>
      <c s="25" t="s">
        <v>46</v>
      </c>
      <c s="30" t="s">
        <v>346</v>
      </c>
      <c s="31" t="s">
        <v>94</v>
      </c>
      <c s="32">
        <v>5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49</v>
      </c>
      <c r="E195" s="35" t="s">
        <v>347</v>
      </c>
    </row>
    <row r="196" spans="1:5" ht="12.75">
      <c r="A196" s="36" t="s">
        <v>51</v>
      </c>
      <c r="E196" s="37" t="s">
        <v>348</v>
      </c>
    </row>
    <row r="197" spans="1:5" ht="76.5">
      <c r="A197" t="s">
        <v>53</v>
      </c>
      <c r="E197" s="35" t="s">
        <v>349</v>
      </c>
    </row>
    <row r="198" spans="1:16" ht="12.75">
      <c r="A198" s="25" t="s">
        <v>44</v>
      </c>
      <c s="29" t="s">
        <v>350</v>
      </c>
      <c s="29" t="s">
        <v>351</v>
      </c>
      <c s="25" t="s">
        <v>46</v>
      </c>
      <c s="30" t="s">
        <v>352</v>
      </c>
      <c s="31" t="s">
        <v>94</v>
      </c>
      <c s="32">
        <v>11</v>
      </c>
      <c s="33">
        <v>0</v>
      </c>
      <c s="33">
        <f>ROUND(ROUND(H198,2)*ROUND(G198,3),2)</f>
      </c>
      <c r="O198">
        <f>(I198*21)/100</f>
      </c>
      <c t="s">
        <v>23</v>
      </c>
    </row>
    <row r="199" spans="1:5" ht="12.75">
      <c r="A199" s="34" t="s">
        <v>49</v>
      </c>
      <c r="E199" s="35" t="s">
        <v>353</v>
      </c>
    </row>
    <row r="200" spans="1:5" ht="12.75">
      <c r="A200" s="36" t="s">
        <v>51</v>
      </c>
      <c r="E200" s="37" t="s">
        <v>354</v>
      </c>
    </row>
    <row r="201" spans="1:5" ht="25.5">
      <c r="A201" t="s">
        <v>53</v>
      </c>
      <c r="E201" s="35" t="s">
        <v>355</v>
      </c>
    </row>
    <row r="202" spans="1:18" ht="12.75" customHeight="1">
      <c r="A202" s="6" t="s">
        <v>42</v>
      </c>
      <c s="6"/>
      <c s="40" t="s">
        <v>39</v>
      </c>
      <c s="6"/>
      <c s="27" t="s">
        <v>356</v>
      </c>
      <c s="6"/>
      <c s="6"/>
      <c s="6"/>
      <c s="41">
        <f>0+Q202</f>
      </c>
      <c r="O202">
        <f>0+R202</f>
      </c>
      <c r="Q202">
        <f>0+I203+I207+I211+I215+I219+I223+I227+I231+I235+I239+I243+I247+I251+I255</f>
      </c>
      <c>
        <f>0+O203+O207+O211+O215+O219+O223+O227+O231+O235+O239+O243+O247+O251+O255</f>
      </c>
    </row>
    <row r="203" spans="1:16" ht="12.75">
      <c r="A203" s="25" t="s">
        <v>44</v>
      </c>
      <c s="29" t="s">
        <v>357</v>
      </c>
      <c s="29" t="s">
        <v>358</v>
      </c>
      <c s="25" t="s">
        <v>46</v>
      </c>
      <c s="30" t="s">
        <v>359</v>
      </c>
      <c s="31" t="s">
        <v>94</v>
      </c>
      <c s="32">
        <v>25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25.5">
      <c r="A204" s="34" t="s">
        <v>49</v>
      </c>
      <c r="E204" s="35" t="s">
        <v>360</v>
      </c>
    </row>
    <row r="205" spans="1:5" ht="38.25">
      <c r="A205" s="36" t="s">
        <v>51</v>
      </c>
      <c r="E205" s="37" t="s">
        <v>361</v>
      </c>
    </row>
    <row r="206" spans="1:5" ht="51">
      <c r="A206" t="s">
        <v>53</v>
      </c>
      <c r="E206" s="35" t="s">
        <v>362</v>
      </c>
    </row>
    <row r="207" spans="1:16" ht="25.5">
      <c r="A207" s="25" t="s">
        <v>44</v>
      </c>
      <c s="29" t="s">
        <v>363</v>
      </c>
      <c s="29" t="s">
        <v>364</v>
      </c>
      <c s="25" t="s">
        <v>46</v>
      </c>
      <c s="30" t="s">
        <v>365</v>
      </c>
      <c s="31" t="s">
        <v>94</v>
      </c>
      <c s="32">
        <v>9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49</v>
      </c>
      <c r="E208" s="35" t="s">
        <v>46</v>
      </c>
    </row>
    <row r="209" spans="1:5" ht="12.75">
      <c r="A209" s="36" t="s">
        <v>51</v>
      </c>
      <c r="E209" s="37" t="s">
        <v>366</v>
      </c>
    </row>
    <row r="210" spans="1:5" ht="51">
      <c r="A210" t="s">
        <v>53</v>
      </c>
      <c r="E210" s="35" t="s">
        <v>367</v>
      </c>
    </row>
    <row r="211" spans="1:16" ht="12.75">
      <c r="A211" s="25" t="s">
        <v>44</v>
      </c>
      <c s="29" t="s">
        <v>368</v>
      </c>
      <c s="29" t="s">
        <v>369</v>
      </c>
      <c s="25" t="s">
        <v>46</v>
      </c>
      <c s="30" t="s">
        <v>370</v>
      </c>
      <c s="31" t="s">
        <v>94</v>
      </c>
      <c s="32">
        <v>6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49</v>
      </c>
      <c r="E212" s="35" t="s">
        <v>46</v>
      </c>
    </row>
    <row r="213" spans="1:5" ht="12.75">
      <c r="A213" s="36" t="s">
        <v>51</v>
      </c>
      <c r="E213" s="37" t="s">
        <v>371</v>
      </c>
    </row>
    <row r="214" spans="1:5" ht="25.5">
      <c r="A214" t="s">
        <v>53</v>
      </c>
      <c r="E214" s="35" t="s">
        <v>372</v>
      </c>
    </row>
    <row r="215" spans="1:16" ht="25.5">
      <c r="A215" s="25" t="s">
        <v>44</v>
      </c>
      <c s="29" t="s">
        <v>373</v>
      </c>
      <c s="29" t="s">
        <v>374</v>
      </c>
      <c s="25" t="s">
        <v>46</v>
      </c>
      <c s="30" t="s">
        <v>375</v>
      </c>
      <c s="31" t="s">
        <v>94</v>
      </c>
      <c s="32">
        <v>3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49</v>
      </c>
      <c r="E216" s="35" t="s">
        <v>46</v>
      </c>
    </row>
    <row r="217" spans="1:5" ht="12.75">
      <c r="A217" s="36" t="s">
        <v>51</v>
      </c>
      <c r="E217" s="37" t="s">
        <v>376</v>
      </c>
    </row>
    <row r="218" spans="1:5" ht="51">
      <c r="A218" t="s">
        <v>53</v>
      </c>
      <c r="E218" s="35" t="s">
        <v>377</v>
      </c>
    </row>
    <row r="219" spans="1:16" ht="12.75">
      <c r="A219" s="25" t="s">
        <v>44</v>
      </c>
      <c s="29" t="s">
        <v>378</v>
      </c>
      <c s="29" t="s">
        <v>379</v>
      </c>
      <c s="25" t="s">
        <v>46</v>
      </c>
      <c s="30" t="s">
        <v>380</v>
      </c>
      <c s="31" t="s">
        <v>94</v>
      </c>
      <c s="32">
        <v>6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12.75">
      <c r="A220" s="34" t="s">
        <v>49</v>
      </c>
      <c r="E220" s="35" t="s">
        <v>46</v>
      </c>
    </row>
    <row r="221" spans="1:5" ht="12.75">
      <c r="A221" s="36" t="s">
        <v>51</v>
      </c>
      <c r="E221" s="37" t="s">
        <v>371</v>
      </c>
    </row>
    <row r="222" spans="1:5" ht="51">
      <c r="A222" t="s">
        <v>53</v>
      </c>
      <c r="E222" s="35" t="s">
        <v>381</v>
      </c>
    </row>
    <row r="223" spans="1:16" ht="25.5">
      <c r="A223" s="25" t="s">
        <v>44</v>
      </c>
      <c s="29" t="s">
        <v>382</v>
      </c>
      <c s="29" t="s">
        <v>383</v>
      </c>
      <c s="25" t="s">
        <v>46</v>
      </c>
      <c s="30" t="s">
        <v>384</v>
      </c>
      <c s="31" t="s">
        <v>126</v>
      </c>
      <c s="32">
        <v>201.375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12.75">
      <c r="A224" s="34" t="s">
        <v>49</v>
      </c>
      <c r="E224" s="35" t="s">
        <v>46</v>
      </c>
    </row>
    <row r="225" spans="1:5" ht="38.25">
      <c r="A225" s="36" t="s">
        <v>51</v>
      </c>
      <c r="E225" s="37" t="s">
        <v>385</v>
      </c>
    </row>
    <row r="226" spans="1:5" ht="38.25">
      <c r="A226" t="s">
        <v>53</v>
      </c>
      <c r="E226" s="35" t="s">
        <v>386</v>
      </c>
    </row>
    <row r="227" spans="1:16" ht="25.5">
      <c r="A227" s="25" t="s">
        <v>44</v>
      </c>
      <c s="29" t="s">
        <v>387</v>
      </c>
      <c s="29" t="s">
        <v>388</v>
      </c>
      <c s="25" t="s">
        <v>46</v>
      </c>
      <c s="30" t="s">
        <v>389</v>
      </c>
      <c s="31" t="s">
        <v>126</v>
      </c>
      <c s="32">
        <v>201.375</v>
      </c>
      <c s="33">
        <v>0</v>
      </c>
      <c s="33">
        <f>ROUND(ROUND(H227,2)*ROUND(G227,3),2)</f>
      </c>
      <c r="O227">
        <f>(I227*21)/100</f>
      </c>
      <c t="s">
        <v>23</v>
      </c>
    </row>
    <row r="228" spans="1:5" ht="12.75">
      <c r="A228" s="34" t="s">
        <v>49</v>
      </c>
      <c r="E228" s="35" t="s">
        <v>46</v>
      </c>
    </row>
    <row r="229" spans="1:5" ht="38.25">
      <c r="A229" s="36" t="s">
        <v>51</v>
      </c>
      <c r="E229" s="37" t="s">
        <v>385</v>
      </c>
    </row>
    <row r="230" spans="1:5" ht="38.25">
      <c r="A230" t="s">
        <v>53</v>
      </c>
      <c r="E230" s="35" t="s">
        <v>386</v>
      </c>
    </row>
    <row r="231" spans="1:16" ht="12.75">
      <c r="A231" s="25" t="s">
        <v>44</v>
      </c>
      <c s="29" t="s">
        <v>390</v>
      </c>
      <c s="29" t="s">
        <v>391</v>
      </c>
      <c s="25" t="s">
        <v>46</v>
      </c>
      <c s="30" t="s">
        <v>392</v>
      </c>
      <c s="31" t="s">
        <v>138</v>
      </c>
      <c s="32">
        <v>173</v>
      </c>
      <c s="33">
        <v>0</v>
      </c>
      <c s="33">
        <f>ROUND(ROUND(H231,2)*ROUND(G231,3),2)</f>
      </c>
      <c r="O231">
        <f>(I231*21)/100</f>
      </c>
      <c t="s">
        <v>23</v>
      </c>
    </row>
    <row r="232" spans="1:5" ht="12.75">
      <c r="A232" s="34" t="s">
        <v>49</v>
      </c>
      <c r="E232" s="35" t="s">
        <v>393</v>
      </c>
    </row>
    <row r="233" spans="1:5" ht="12.75">
      <c r="A233" s="36" t="s">
        <v>51</v>
      </c>
      <c r="E233" s="37" t="s">
        <v>394</v>
      </c>
    </row>
    <row r="234" spans="1:5" ht="51">
      <c r="A234" t="s">
        <v>53</v>
      </c>
      <c r="E234" s="35" t="s">
        <v>395</v>
      </c>
    </row>
    <row r="235" spans="1:16" ht="12.75">
      <c r="A235" s="25" t="s">
        <v>44</v>
      </c>
      <c s="29" t="s">
        <v>396</v>
      </c>
      <c s="29" t="s">
        <v>397</v>
      </c>
      <c s="25" t="s">
        <v>46</v>
      </c>
      <c s="30" t="s">
        <v>398</v>
      </c>
      <c s="31" t="s">
        <v>94</v>
      </c>
      <c s="32">
        <v>2</v>
      </c>
      <c s="33">
        <v>0</v>
      </c>
      <c s="33">
        <f>ROUND(ROUND(H235,2)*ROUND(G235,3),2)</f>
      </c>
      <c r="O235">
        <f>(I235*21)/100</f>
      </c>
      <c t="s">
        <v>23</v>
      </c>
    </row>
    <row r="236" spans="1:5" ht="12.75">
      <c r="A236" s="34" t="s">
        <v>49</v>
      </c>
      <c r="E236" s="35" t="s">
        <v>399</v>
      </c>
    </row>
    <row r="237" spans="1:5" ht="12.75">
      <c r="A237" s="36" t="s">
        <v>51</v>
      </c>
      <c r="E237" s="37" t="s">
        <v>400</v>
      </c>
    </row>
    <row r="238" spans="1:5" ht="409.5">
      <c r="A238" t="s">
        <v>53</v>
      </c>
      <c r="E238" s="35" t="s">
        <v>401</v>
      </c>
    </row>
    <row r="239" spans="1:16" ht="12.75">
      <c r="A239" s="25" t="s">
        <v>44</v>
      </c>
      <c s="29" t="s">
        <v>402</v>
      </c>
      <c s="29" t="s">
        <v>403</v>
      </c>
      <c s="25" t="s">
        <v>46</v>
      </c>
      <c s="30" t="s">
        <v>404</v>
      </c>
      <c s="31" t="s">
        <v>138</v>
      </c>
      <c s="32">
        <v>6.51</v>
      </c>
      <c s="33">
        <v>0</v>
      </c>
      <c s="33">
        <f>ROUND(ROUND(H239,2)*ROUND(G239,3),2)</f>
      </c>
      <c r="O239">
        <f>(I239*21)/100</f>
      </c>
      <c t="s">
        <v>23</v>
      </c>
    </row>
    <row r="240" spans="1:5" ht="25.5">
      <c r="A240" s="34" t="s">
        <v>49</v>
      </c>
      <c r="E240" s="35" t="s">
        <v>405</v>
      </c>
    </row>
    <row r="241" spans="1:5" ht="12.75">
      <c r="A241" s="36" t="s">
        <v>51</v>
      </c>
      <c r="E241" s="37" t="s">
        <v>406</v>
      </c>
    </row>
    <row r="242" spans="1:5" ht="63.75">
      <c r="A242" t="s">
        <v>53</v>
      </c>
      <c r="E242" s="35" t="s">
        <v>407</v>
      </c>
    </row>
    <row r="243" spans="1:16" ht="12.75">
      <c r="A243" s="25" t="s">
        <v>44</v>
      </c>
      <c s="29" t="s">
        <v>408</v>
      </c>
      <c s="29" t="s">
        <v>409</v>
      </c>
      <c s="25" t="s">
        <v>46</v>
      </c>
      <c s="30" t="s">
        <v>410</v>
      </c>
      <c s="31" t="s">
        <v>138</v>
      </c>
      <c s="32">
        <v>120</v>
      </c>
      <c s="33">
        <v>0</v>
      </c>
      <c s="33">
        <f>ROUND(ROUND(H243,2)*ROUND(G243,3),2)</f>
      </c>
      <c r="O243">
        <f>(I243*21)/100</f>
      </c>
      <c t="s">
        <v>23</v>
      </c>
    </row>
    <row r="244" spans="1:5" ht="12.75">
      <c r="A244" s="34" t="s">
        <v>49</v>
      </c>
      <c r="E244" s="35" t="s">
        <v>411</v>
      </c>
    </row>
    <row r="245" spans="1:5" ht="12.75">
      <c r="A245" s="36" t="s">
        <v>51</v>
      </c>
      <c r="E245" s="37" t="s">
        <v>412</v>
      </c>
    </row>
    <row r="246" spans="1:5" ht="25.5">
      <c r="A246" t="s">
        <v>53</v>
      </c>
      <c r="E246" s="35" t="s">
        <v>413</v>
      </c>
    </row>
    <row r="247" spans="1:16" ht="12.75">
      <c r="A247" s="25" t="s">
        <v>44</v>
      </c>
      <c s="29" t="s">
        <v>414</v>
      </c>
      <c s="29" t="s">
        <v>415</v>
      </c>
      <c s="25" t="s">
        <v>46</v>
      </c>
      <c s="30" t="s">
        <v>416</v>
      </c>
      <c s="31" t="s">
        <v>138</v>
      </c>
      <c s="32">
        <v>367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12.75">
      <c r="A248" s="34" t="s">
        <v>49</v>
      </c>
      <c r="E248" s="35" t="s">
        <v>46</v>
      </c>
    </row>
    <row r="249" spans="1:5" ht="12.75">
      <c r="A249" s="36" t="s">
        <v>51</v>
      </c>
      <c r="E249" s="37" t="s">
        <v>147</v>
      </c>
    </row>
    <row r="250" spans="1:5" ht="38.25">
      <c r="A250" t="s">
        <v>53</v>
      </c>
      <c r="E250" s="35" t="s">
        <v>417</v>
      </c>
    </row>
    <row r="251" spans="1:16" ht="12.75">
      <c r="A251" s="25" t="s">
        <v>44</v>
      </c>
      <c s="29" t="s">
        <v>418</v>
      </c>
      <c s="29" t="s">
        <v>419</v>
      </c>
      <c s="25" t="s">
        <v>46</v>
      </c>
      <c s="30" t="s">
        <v>420</v>
      </c>
      <c s="31" t="s">
        <v>94</v>
      </c>
      <c s="32">
        <v>5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12.75">
      <c r="A252" s="34" t="s">
        <v>49</v>
      </c>
      <c r="E252" s="35" t="s">
        <v>46</v>
      </c>
    </row>
    <row r="253" spans="1:5" ht="12.75">
      <c r="A253" s="36" t="s">
        <v>51</v>
      </c>
      <c r="E253" s="37" t="s">
        <v>348</v>
      </c>
    </row>
    <row r="254" spans="1:5" ht="76.5">
      <c r="A254" t="s">
        <v>53</v>
      </c>
      <c r="E254" s="35" t="s">
        <v>421</v>
      </c>
    </row>
    <row r="255" spans="1:16" ht="12.75">
      <c r="A255" s="25" t="s">
        <v>44</v>
      </c>
      <c s="29" t="s">
        <v>422</v>
      </c>
      <c s="29" t="s">
        <v>423</v>
      </c>
      <c s="25" t="s">
        <v>46</v>
      </c>
      <c s="30" t="s">
        <v>424</v>
      </c>
      <c s="31" t="s">
        <v>132</v>
      </c>
      <c s="32">
        <v>4.1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12.75">
      <c r="A256" s="34" t="s">
        <v>49</v>
      </c>
      <c r="E256" s="35" t="s">
        <v>425</v>
      </c>
    </row>
    <row r="257" spans="1:5" ht="12.75">
      <c r="A257" s="36" t="s">
        <v>51</v>
      </c>
      <c r="E257" s="37" t="s">
        <v>426</v>
      </c>
    </row>
    <row r="258" spans="1:5" ht="76.5">
      <c r="A258" t="s">
        <v>53</v>
      </c>
      <c r="E258" s="35" t="s">
        <v>421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21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427</v>
      </c>
      <c s="38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427</v>
      </c>
      <c s="6"/>
      <c s="18" t="s">
        <v>428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21</v>
      </c>
      <c s="15" t="s">
        <v>33</v>
      </c>
      <c s="15" t="s">
        <v>22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29</v>
      </c>
      <c s="29" t="s">
        <v>429</v>
      </c>
      <c s="25" t="s">
        <v>46</v>
      </c>
      <c s="30" t="s">
        <v>430</v>
      </c>
      <c s="31" t="s">
        <v>72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431</v>
      </c>
    </row>
    <row r="11" spans="1:5" ht="12.75">
      <c r="A11" s="36" t="s">
        <v>51</v>
      </c>
      <c r="E11" s="37" t="s">
        <v>59</v>
      </c>
    </row>
    <row r="12" spans="1:5" ht="12.75">
      <c r="A12" t="s">
        <v>53</v>
      </c>
      <c r="E12" s="35" t="s">
        <v>54</v>
      </c>
    </row>
    <row r="13" spans="1:18" ht="12.75" customHeight="1">
      <c r="A13" s="6" t="s">
        <v>42</v>
      </c>
      <c s="6"/>
      <c s="40" t="s">
        <v>39</v>
      </c>
      <c s="6"/>
      <c s="27" t="s">
        <v>356</v>
      </c>
      <c s="6"/>
      <c s="6"/>
      <c s="6"/>
      <c s="41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25" t="s">
        <v>44</v>
      </c>
      <c s="29" t="s">
        <v>23</v>
      </c>
      <c s="29" t="s">
        <v>432</v>
      </c>
      <c s="25" t="s">
        <v>46</v>
      </c>
      <c s="30" t="s">
        <v>433</v>
      </c>
      <c s="31" t="s">
        <v>94</v>
      </c>
      <c s="32">
        <v>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49</v>
      </c>
      <c r="E15" s="35" t="s">
        <v>46</v>
      </c>
    </row>
    <row r="16" spans="1:5" ht="12.75">
      <c r="A16" s="36" t="s">
        <v>51</v>
      </c>
      <c r="E16" s="37" t="s">
        <v>434</v>
      </c>
    </row>
    <row r="17" spans="1:5" ht="38.25">
      <c r="A17" t="s">
        <v>53</v>
      </c>
      <c r="E17" s="35" t="s">
        <v>435</v>
      </c>
    </row>
    <row r="18" spans="1:16" ht="25.5">
      <c r="A18" s="25" t="s">
        <v>44</v>
      </c>
      <c s="29" t="s">
        <v>21</v>
      </c>
      <c s="29" t="s">
        <v>436</v>
      </c>
      <c s="25" t="s">
        <v>112</v>
      </c>
      <c s="30" t="s">
        <v>437</v>
      </c>
      <c s="31" t="s">
        <v>94</v>
      </c>
      <c s="32">
        <v>19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49</v>
      </c>
      <c r="E19" s="35" t="s">
        <v>438</v>
      </c>
    </row>
    <row r="20" spans="1:5" ht="12.75">
      <c r="A20" s="36" t="s">
        <v>51</v>
      </c>
      <c r="E20" s="37" t="s">
        <v>439</v>
      </c>
    </row>
    <row r="21" spans="1:5" ht="63.75">
      <c r="A21" t="s">
        <v>53</v>
      </c>
      <c r="E21" s="35" t="s">
        <v>440</v>
      </c>
    </row>
    <row r="22" spans="1:16" ht="12.75">
      <c r="A22" s="25" t="s">
        <v>44</v>
      </c>
      <c s="29" t="s">
        <v>33</v>
      </c>
      <c s="29" t="s">
        <v>441</v>
      </c>
      <c s="25" t="s">
        <v>46</v>
      </c>
      <c s="30" t="s">
        <v>442</v>
      </c>
      <c s="31" t="s">
        <v>94</v>
      </c>
      <c s="32">
        <v>19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46</v>
      </c>
    </row>
    <row r="24" spans="1:5" ht="12.75">
      <c r="A24" s="36" t="s">
        <v>51</v>
      </c>
      <c r="E24" s="37" t="s">
        <v>439</v>
      </c>
    </row>
    <row r="25" spans="1:5" ht="25.5">
      <c r="A25" t="s">
        <v>53</v>
      </c>
      <c r="E25" s="35" t="s">
        <v>372</v>
      </c>
    </row>
    <row r="26" spans="1:16" ht="12.75">
      <c r="A26" s="25" t="s">
        <v>44</v>
      </c>
      <c s="29" t="s">
        <v>22</v>
      </c>
      <c s="29" t="s">
        <v>443</v>
      </c>
      <c s="25" t="s">
        <v>112</v>
      </c>
      <c s="30" t="s">
        <v>444</v>
      </c>
      <c s="31" t="s">
        <v>94</v>
      </c>
      <c s="32">
        <v>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49</v>
      </c>
      <c r="E27" s="35" t="s">
        <v>438</v>
      </c>
    </row>
    <row r="28" spans="1:5" ht="12.75">
      <c r="A28" s="36" t="s">
        <v>51</v>
      </c>
      <c r="E28" s="37" t="s">
        <v>445</v>
      </c>
    </row>
    <row r="29" spans="1:5" ht="63.75">
      <c r="A29" t="s">
        <v>53</v>
      </c>
      <c r="E29" s="35" t="s">
        <v>446</v>
      </c>
    </row>
    <row r="30" spans="1:16" ht="12.75">
      <c r="A30" s="25" t="s">
        <v>44</v>
      </c>
      <c s="29" t="s">
        <v>36</v>
      </c>
      <c s="29" t="s">
        <v>447</v>
      </c>
      <c s="25" t="s">
        <v>46</v>
      </c>
      <c s="30" t="s">
        <v>448</v>
      </c>
      <c s="31" t="s">
        <v>94</v>
      </c>
      <c s="32">
        <v>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12.75">
      <c r="A32" s="36" t="s">
        <v>51</v>
      </c>
      <c r="E32" s="37" t="s">
        <v>445</v>
      </c>
    </row>
    <row r="33" spans="1:5" ht="25.5">
      <c r="A33" t="s">
        <v>53</v>
      </c>
      <c r="E33" s="35" t="s">
        <v>449</v>
      </c>
    </row>
    <row r="34" spans="1:16" ht="25.5">
      <c r="A34" s="25" t="s">
        <v>44</v>
      </c>
      <c s="29" t="s">
        <v>75</v>
      </c>
      <c s="29" t="s">
        <v>450</v>
      </c>
      <c s="25" t="s">
        <v>112</v>
      </c>
      <c s="30" t="s">
        <v>451</v>
      </c>
      <c s="31" t="s">
        <v>94</v>
      </c>
      <c s="32">
        <v>15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49</v>
      </c>
      <c r="E35" s="35" t="s">
        <v>438</v>
      </c>
    </row>
    <row r="36" spans="1:5" ht="12.75">
      <c r="A36" s="36" t="s">
        <v>51</v>
      </c>
      <c r="E36" s="37" t="s">
        <v>452</v>
      </c>
    </row>
    <row r="37" spans="1:5" ht="63.75">
      <c r="A37" t="s">
        <v>53</v>
      </c>
      <c r="E37" s="35" t="s">
        <v>446</v>
      </c>
    </row>
    <row r="38" spans="1:16" ht="12.75">
      <c r="A38" s="25" t="s">
        <v>44</v>
      </c>
      <c s="29" t="s">
        <v>79</v>
      </c>
      <c s="29" t="s">
        <v>453</v>
      </c>
      <c s="25" t="s">
        <v>46</v>
      </c>
      <c s="30" t="s">
        <v>454</v>
      </c>
      <c s="31" t="s">
        <v>94</v>
      </c>
      <c s="32">
        <v>15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49</v>
      </c>
      <c r="E39" s="35" t="s">
        <v>46</v>
      </c>
    </row>
    <row r="40" spans="1:5" ht="12.75">
      <c r="A40" s="36" t="s">
        <v>51</v>
      </c>
      <c r="E40" s="37" t="s">
        <v>452</v>
      </c>
    </row>
    <row r="41" spans="1:5" ht="25.5">
      <c r="A41" t="s">
        <v>53</v>
      </c>
      <c r="E41" s="35" t="s">
        <v>449</v>
      </c>
    </row>
    <row r="42" spans="1:16" ht="12.75">
      <c r="A42" s="25" t="s">
        <v>44</v>
      </c>
      <c s="29" t="s">
        <v>39</v>
      </c>
      <c s="29" t="s">
        <v>455</v>
      </c>
      <c s="25" t="s">
        <v>112</v>
      </c>
      <c s="30" t="s">
        <v>456</v>
      </c>
      <c s="31" t="s">
        <v>94</v>
      </c>
      <c s="32">
        <v>11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49</v>
      </c>
      <c r="E43" s="35" t="s">
        <v>438</v>
      </c>
    </row>
    <row r="44" spans="1:5" ht="12.75">
      <c r="A44" s="36" t="s">
        <v>51</v>
      </c>
      <c r="E44" s="37" t="s">
        <v>457</v>
      </c>
    </row>
    <row r="45" spans="1:5" ht="63.75">
      <c r="A45" t="s">
        <v>53</v>
      </c>
      <c r="E45" s="35" t="s">
        <v>446</v>
      </c>
    </row>
    <row r="46" spans="1:16" ht="12.75">
      <c r="A46" s="25" t="s">
        <v>44</v>
      </c>
      <c s="29" t="s">
        <v>41</v>
      </c>
      <c s="29" t="s">
        <v>458</v>
      </c>
      <c s="25" t="s">
        <v>46</v>
      </c>
      <c s="30" t="s">
        <v>459</v>
      </c>
      <c s="31" t="s">
        <v>94</v>
      </c>
      <c s="32">
        <v>11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46</v>
      </c>
    </row>
    <row r="48" spans="1:5" ht="12.75">
      <c r="A48" s="36" t="s">
        <v>51</v>
      </c>
      <c r="E48" s="37" t="s">
        <v>457</v>
      </c>
    </row>
    <row r="49" spans="1:5" ht="25.5">
      <c r="A49" t="s">
        <v>53</v>
      </c>
      <c r="E49" s="35" t="s">
        <v>449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